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5600" windowHeight="9525"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<sst xmlns="http://schemas.openxmlformats.org/spreadsheetml/2006/main" count="469" uniqueCount="416">
  <si>
    <t>Cod</t>
  </si>
  <si>
    <t>Denumire indicator</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</si>
  <si>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</si>
  <si>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</si>
  <si>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</si>
  <si>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</si>
  <si>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</si>
  <si>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</si>
  <si>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</si>
  <si>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</si>
  <si>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</si>
  <si>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</si>
  <si>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</si>
  <si>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</si>
  <si>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</si>
  <si>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</si>
  <si>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</si>
  <si>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</si>
  <si>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</si>
  <si>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</si>
  <si>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</si>
  <si>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</si>
  <si>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</si>
  <si>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</si>
  <si>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</si>
  <si>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</si>
  <si>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</si>
  <si>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</si>
  <si>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</si>
  <si>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</si>
  <si>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</si>
  <si>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</si>
  <si>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</si>
  <si>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</si>
  <si>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</si>
  <si>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</si>
  <si>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</si>
  <si>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</si>
  <si>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</si>
  <si>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</si>
  <si>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</si>
  <si>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</si>
  <si>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66.05.10.01.12</t>
  </si>
  <si>
    <t>Indemnizatii platite unor persoane din afara unitatii</t>
  </si>
  <si>
    <t>66.05.10.01.13</t>
  </si>
  <si>
    <t>Indemnizatii de delegare</t>
  </si>
  <si>
    <t>Indemnizatii de detasare</t>
  </si>
  <si>
    <t>66.05.10.01.30</t>
  </si>
  <si>
    <t>Alte drepturi salariale in bani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</si>
  <si>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</si>
  <si>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</si>
  <si>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</si>
  <si>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</si>
  <si>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</si>
  <si>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</si>
  <si>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</si>
  <si>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</si>
  <si>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</si>
  <si>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</si>
  <si>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</si>
  <si>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</si>
  <si>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</si>
  <si>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</si>
  <si>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</si>
  <si>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</si>
  <si>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</si>
  <si>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</si>
  <si>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</si>
  <si>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</si>
  <si>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</si>
  <si>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</si>
  <si>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</si>
  <si>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</si>
  <si>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</si>
  <si>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</si>
  <si>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</si>
  <si>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</si>
  <si>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</si>
  <si>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</si>
  <si>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</si>
  <si>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</si>
  <si>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</si>
  <si>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</si>
  <si>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</si>
  <si>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</si>
  <si>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</si>
  <si>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</si>
  <si>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</si>
  <si>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</si>
  <si>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</si>
  <si>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</si>
  <si>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</si>
  <si>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</si>
  <si>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</si>
  <si>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</si>
  <si>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</si>
  <si>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</si>
  <si>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</si>
  <si>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</si>
  <si>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</si>
  <si>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</si>
  <si>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</si>
  <si>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</si>
  <si>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</si>
  <si>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</si>
  <si>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</si>
  <si>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</si>
  <si>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</si>
  <si>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</si>
  <si>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</si>
  <si>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</si>
  <si>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</si>
  <si>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</si>
  <si>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</si>
  <si>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</si>
  <si>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</si>
  <si>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</si>
  <si>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</si>
  <si>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</si>
  <si>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</si>
  <si>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</si>
  <si>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</si>
  <si>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</si>
  <si>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</si>
  <si>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</si>
  <si>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</si>
  <si>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</si>
  <si>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</si>
  <si>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</si>
  <si>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</si>
  <si>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</si>
  <si>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</si>
  <si>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</si>
  <si>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</si>
  <si>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</si>
  <si>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</si>
  <si>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</si>
  <si>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</si>
  <si>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</si>
  <si>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</si>
  <si>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</si>
  <si>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</si>
  <si>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</si>
  <si>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</si>
  <si>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</si>
  <si>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</si>
  <si>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</si>
  <si>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</si>
  <si>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</si>
  <si>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</si>
  <si>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</si>
  <si>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</si>
  <si>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</si>
  <si>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</si>
  <si>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</si>
  <si>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</si>
  <si>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</si>
  <si>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</si>
  <si>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</si>
  <si>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</si>
  <si>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</si>
  <si>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</si>
  <si>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</si>
  <si>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</si>
  <si>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</si>
  <si>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</si>
  <si>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</si>
  <si>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</si>
  <si>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</si>
  <si>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</si>
  <si>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</si>
  <si>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</si>
  <si>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</si>
  <si>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</si>
  <si>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</si>
  <si>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</si>
  <si>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</si>
  <si>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</si>
  <si>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</si>
  <si>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</si>
  <si>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</si>
  <si>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</si>
  <si>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</si>
  <si>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</si>
  <si>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</si>
  <si>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</si>
  <si>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</si>
  <si>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</si>
  <si>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</si>
  <si>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</si>
  <si>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</si>
  <si>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</si>
  <si>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</si>
  <si>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</si>
  <si>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</si>
  <si>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</si>
  <si>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</si>
  <si>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</si>
  <si>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</si>
  <si>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</si>
  <si>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</si>
  <si>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</si>
  <si>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</si>
  <si>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</si>
  <si>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</si>
  <si>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</si>
  <si>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</si>
  <si>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</si>
  <si>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</si>
  <si>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</si>
  <si>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</si>
  <si>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</si>
  <si>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</si>
  <si>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</si>
  <si>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</si>
  <si>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</si>
  <si>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</si>
  <si>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</si>
  <si>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</si>
  <si>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</si>
  <si>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</si>
  <si>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</si>
  <si>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</si>
  <si>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</si>
  <si>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</si>
  <si>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</si>
  <si>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</si>
  <si>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</si>
  <si>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</si>
  <si>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</si>
  <si>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</si>
  <si>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</si>
  <si>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</si>
  <si>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</si>
  <si>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</si>
  <si>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</si>
  <si>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</si>
  <si>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</si>
  <si>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</si>
  <si>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</si>
  <si>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</si>
  <si>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</si>
  <si>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</si>
  <si>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</si>
  <si>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</si>
  <si>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</si>
  <si>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</si>
  <si>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</si>
  <si>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</si>
  <si>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</si>
  <si>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</si>
  <si>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</si>
  <si>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</si>
  <si>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</si>
  <si>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</si>
  <si>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</si>
  <si>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</si>
  <si>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</si>
  <si>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</si>
  <si>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</si>
  <si>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</si>
  <si>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</si>
  <si>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</si>
  <si>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</si>
  <si>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</si>
  <si>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</si>
  <si>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</si>
  <si>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</si>
  <si>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</si>
  <si>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</si>
  <si>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</si>
  <si>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</si>
  <si>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</si>
  <si>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</si>
  <si>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</si>
  <si>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</si>
  <si>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</si>
  <si>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</si>
  <si>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</si>
  <si>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</si>
  <si>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</si>
  <si>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</si>
  <si>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</si>
  <si>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</si>
  <si>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</si>
  <si>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</si>
  <si>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</si>
  <si>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</si>
  <si>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</si>
  <si>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</si>
  <si>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</si>
  <si>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</si>
  <si>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</si>
  <si>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</si>
  <si>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</si>
  <si>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</si>
  <si>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</si>
  <si>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</si>
  <si>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</si>
  <si>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</si>
  <si>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</si>
  <si>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</si>
  <si>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</si>
  <si>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</si>
  <si>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</si>
  <si>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</si>
  <si>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</si>
  <si>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</si>
  <si>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</si>
  <si>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</si>
  <si>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</si>
  <si>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</si>
  <si>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</si>
  <si>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</si>
  <si>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</si>
  <si>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</si>
  <si>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</si>
  <si>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</si>
  <si>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</si>
  <si>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</si>
  <si>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</si>
  <si>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</si>
  <si>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</si>
  <si>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</si>
  <si>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</si>
  <si>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</si>
  <si>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</si>
  <si>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</si>
  <si>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</si>
  <si>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</si>
  <si>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</si>
  <si>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</si>
  <si>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</si>
  <si>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</si>
  <si>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</si>
  <si>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</si>
  <si>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</si>
  <si>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</si>
  <si>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</si>
  <si>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</si>
  <si>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</si>
  <si>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</si>
  <si>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</si>
  <si>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</si>
  <si>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</si>
  <si>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</si>
  <si>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</si>
  <si>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</si>
  <si>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</si>
  <si>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</si>
  <si>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</si>
  <si>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</si>
  <si>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</si>
  <si>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</si>
  <si>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</si>
  <si>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</si>
  <si>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</si>
  <si>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</si>
  <si>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</si>
  <si>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</si>
  <si>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</si>
  <si>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</si>
  <si>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</si>
  <si>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</si>
  <si>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</si>
  <si>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</si>
  <si>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</si>
  <si>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</si>
  <si>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</si>
  <si>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</si>
  <si>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</si>
  <si>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</si>
  <si>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</si>
  <si>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</si>
  <si>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</si>
  <si>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</si>
  <si>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</si>
  <si>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</si>
  <si>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</si>
  <si>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</si>
  <si>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</si>
  <si>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</si>
  <si>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</si>
  <si>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</si>
  <si>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</si>
  <si>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</si>
  <si>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</si>
  <si>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</si>
  <si>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</si>
  <si>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</si>
  <si>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</si>
  <si>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</si>
  <si>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</si>
  <si>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</si>
  <si>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</si>
  <si>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</si>
  <si>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</si>
  <si>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</si>
  <si>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</si>
  <si>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</si>
  <si>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</si>
  <si>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</si>
  <si>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</si>
  <si>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Raspundem de realitatea si exactitatea datelor</t>
  </si>
  <si>
    <t xml:space="preserve">lei </t>
  </si>
  <si>
    <t xml:space="preserve"> lei</t>
  </si>
  <si>
    <t xml:space="preserve"> Contributii platite de angajator in numele angajatului</t>
  </si>
  <si>
    <t xml:space="preserve">  </t>
  </si>
  <si>
    <t>Presedinte - Director General,</t>
  </si>
  <si>
    <t>Director economic,</t>
  </si>
  <si>
    <t xml:space="preserve">                 Ec.Lata Ionut</t>
  </si>
  <si>
    <t xml:space="preserve">    Ec. Vladu Maria</t>
  </si>
  <si>
    <t>CONT DE EXECUTIE VENITURI APRILIE 2018</t>
  </si>
  <si>
    <t>CONT DE EXECUTIE CHELTUIELI APRILIE  2018</t>
  </si>
  <si>
    <t>Intocmit</t>
  </si>
  <si>
    <t>Ec. Betiu Adrian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</si>
</sst>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Red]\-#,##0.00\ "/>
    <numFmt numFmtId="166" formatCode="_-* #,##0.00\ _l_e_i_-;\-* #,##0.00\ _l_e_i_-;_-* &quot;-&quot;??\ _l_e_i_-;_-@_-"/>
  </numFmts>
  <fonts count="41">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b/>
      <sz val="11"/>
      <name val="Times New Roman CE"/>
      <family val="0"/>
    </font>
    <font>
      <sz val="11"/>
      <name val="Calibri"/>
      <family val="2"/>
    </font>
    <font>
      <sz val="10"/>
      <color indexed="8"/>
      <name val="Arial"/>
      <family val="2"/>
    </font>
    <font>
      <sz val="11"/>
      <name val="Arial"/>
      <family val="2"/>
    </font>
    <font>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145">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4"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5" fontId="5" fillId="0" borderId="10" xfId="63" applyNumberFormat="1" applyFont="1" applyFill="1" applyBorder="1" applyAlignment="1" applyProtection="1">
      <alignment horizontal="left" wrapText="1"/>
      <protection/>
    </xf>
    <xf numFmtId="0" fontId="5" fillId="0" borderId="0" xfId="0" applyFont="1" applyFill="1" applyAlignment="1">
      <alignment/>
    </xf>
    <xf numFmtId="165" fontId="5" fillId="0" borderId="10" xfId="63"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63" applyNumberFormat="1" applyFont="1" applyFill="1" applyBorder="1" applyAlignment="1">
      <alignment wrapText="1"/>
      <protection/>
    </xf>
    <xf numFmtId="165" fontId="2" fillId="0" borderId="10" xfId="63" applyNumberFormat="1" applyFont="1" applyFill="1" applyBorder="1" applyAlignment="1">
      <alignment wrapText="1"/>
      <protection/>
    </xf>
    <xf numFmtId="165" fontId="2" fillId="0" borderId="10" xfId="63"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5" fontId="6" fillId="0" borderId="10" xfId="63"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5" fontId="5" fillId="0" borderId="10" xfId="64" applyNumberFormat="1" applyFont="1" applyFill="1" applyBorder="1" applyAlignment="1">
      <alignment wrapText="1"/>
      <protection/>
    </xf>
    <xf numFmtId="165" fontId="2" fillId="0" borderId="10" xfId="64" applyNumberFormat="1" applyFont="1" applyFill="1" applyBorder="1" applyAlignment="1">
      <alignment wrapText="1"/>
      <protection/>
    </xf>
    <xf numFmtId="49" fontId="8"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5" fontId="9" fillId="0" borderId="10" xfId="63" applyNumberFormat="1" applyFont="1" applyFill="1" applyBorder="1" applyAlignment="1">
      <alignment wrapText="1"/>
      <protection/>
    </xf>
    <xf numFmtId="4" fontId="2" fillId="0" borderId="10" xfId="63" applyNumberFormat="1" applyFont="1" applyFill="1" applyBorder="1" applyAlignment="1" applyProtection="1">
      <alignment wrapText="1"/>
      <protection/>
    </xf>
    <xf numFmtId="165" fontId="9" fillId="0" borderId="10" xfId="63" applyNumberFormat="1" applyFont="1" applyFill="1" applyBorder="1" applyAlignment="1">
      <alignment horizontal="left" vertical="center" wrapText="1"/>
      <protection/>
    </xf>
    <xf numFmtId="165" fontId="10" fillId="0" borderId="10" xfId="64" applyNumberFormat="1" applyFont="1" applyFill="1" applyBorder="1" applyAlignment="1">
      <alignment horizontal="left" vertical="center" wrapText="1"/>
      <protection/>
    </xf>
    <xf numFmtId="165" fontId="9" fillId="0" borderId="10" xfId="64"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5" fontId="5" fillId="0" borderId="10" xfId="62" applyNumberFormat="1" applyFont="1" applyFill="1" applyBorder="1" applyAlignment="1">
      <alignment vertical="top" wrapText="1"/>
      <protection/>
    </xf>
    <xf numFmtId="165" fontId="5" fillId="0" borderId="10" xfId="65"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10" xfId="0" applyNumberFormat="1" applyFont="1" applyFill="1" applyBorder="1" applyAlignment="1">
      <alignment horizontal="left" vertical="center" wrapText="1"/>
    </xf>
    <xf numFmtId="2" fontId="2" fillId="0" borderId="10" xfId="63" applyNumberFormat="1" applyFont="1" applyFill="1" applyBorder="1" applyAlignment="1">
      <alignment wrapText="1"/>
      <protection/>
    </xf>
    <xf numFmtId="165" fontId="5" fillId="0" borderId="10" xfId="63" applyNumberFormat="1" applyFont="1" applyFill="1" applyBorder="1" applyAlignment="1">
      <alignment/>
      <protection/>
    </xf>
    <xf numFmtId="165" fontId="2" fillId="0" borderId="10" xfId="63"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0" fillId="0" borderId="0" xfId="0" applyFill="1" applyAlignment="1">
      <alignment wrapText="1"/>
    </xf>
    <xf numFmtId="0" fontId="13" fillId="0" borderId="0" xfId="0" applyFont="1" applyFill="1" applyAlignment="1">
      <alignment horizontal="left"/>
    </xf>
    <xf numFmtId="4" fontId="14" fillId="0" borderId="0" xfId="0" applyNumberFormat="1" applyFont="1" applyFill="1" applyAlignment="1">
      <alignment horizontal="center"/>
    </xf>
    <xf numFmtId="0" fontId="0" fillId="0" borderId="0" xfId="0" applyFill="1" applyAlignment="1">
      <alignment/>
    </xf>
    <xf numFmtId="4" fontId="0" fillId="0" borderId="0" xfId="0" applyNumberFormat="1" applyFill="1" applyBorder="1" applyAlignment="1">
      <alignment/>
    </xf>
    <xf numFmtId="0" fontId="0" fillId="0" borderId="0" xfId="0" applyFill="1" applyBorder="1" applyAlignment="1">
      <alignment/>
    </xf>
    <xf numFmtId="0" fontId="14" fillId="0" borderId="0" xfId="0" applyFont="1" applyFill="1" applyAlignment="1">
      <alignment horizontal="left"/>
    </xf>
    <xf numFmtId="0" fontId="15" fillId="0" borderId="0" xfId="0" applyFont="1" applyFill="1" applyAlignment="1">
      <alignment vertical="center" wrapText="1"/>
    </xf>
    <xf numFmtId="0" fontId="15" fillId="0" borderId="0" xfId="0" applyFont="1" applyFill="1" applyBorder="1" applyAlignment="1">
      <alignment horizontal="left"/>
    </xf>
    <xf numFmtId="0" fontId="13"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0" fillId="0" borderId="0" xfId="0" applyFill="1" applyBorder="1" applyAlignment="1">
      <alignment horizontal="center" wrapText="1"/>
    </xf>
    <xf numFmtId="4" fontId="15"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3" fontId="15" fillId="0" borderId="10" xfId="0" applyNumberFormat="1" applyFont="1" applyFill="1" applyBorder="1" applyAlignment="1">
      <alignment horizontal="center" vertical="center" wrapText="1"/>
    </xf>
    <xf numFmtId="4" fontId="15" fillId="0" borderId="0" xfId="0" applyNumberFormat="1" applyFont="1" applyFill="1" applyBorder="1" applyAlignment="1">
      <alignment horizontal="center" vertical="center" wrapText="1"/>
    </xf>
    <xf numFmtId="0" fontId="0" fillId="0" borderId="0" xfId="0" applyFont="1" applyFill="1" applyAlignment="1">
      <alignment/>
    </xf>
    <xf numFmtId="3" fontId="15" fillId="0" borderId="10" xfId="0" applyNumberFormat="1" applyFont="1" applyFill="1" applyBorder="1" applyAlignment="1">
      <alignment horizontal="center"/>
    </xf>
    <xf numFmtId="3" fontId="15" fillId="0" borderId="10" xfId="0" applyNumberFormat="1" applyFont="1" applyFill="1" applyBorder="1" applyAlignment="1">
      <alignment horizontal="center" wrapText="1"/>
    </xf>
    <xf numFmtId="3" fontId="15"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9" fontId="16" fillId="0" borderId="10" xfId="0" applyNumberFormat="1" applyFont="1" applyFill="1" applyBorder="1" applyAlignment="1">
      <alignment horizontal="left"/>
    </xf>
    <xf numFmtId="4" fontId="15" fillId="0" borderId="10" xfId="0" applyNumberFormat="1" applyFont="1" applyFill="1" applyBorder="1" applyAlignment="1">
      <alignment wrapText="1"/>
    </xf>
    <xf numFmtId="4" fontId="15" fillId="0" borderId="0" xfId="0" applyNumberFormat="1" applyFont="1" applyFill="1" applyBorder="1" applyAlignment="1">
      <alignment/>
    </xf>
    <xf numFmtId="49" fontId="17" fillId="0" borderId="10" xfId="0" applyNumberFormat="1" applyFont="1" applyFill="1" applyBorder="1" applyAlignment="1">
      <alignment horizontal="left"/>
    </xf>
    <xf numFmtId="4" fontId="0" fillId="0" borderId="10" xfId="0" applyNumberFormat="1" applyFont="1" applyFill="1" applyBorder="1" applyAlignment="1">
      <alignment wrapText="1"/>
    </xf>
    <xf numFmtId="4" fontId="18" fillId="0" borderId="10" xfId="0" applyNumberFormat="1" applyFont="1" applyFill="1" applyBorder="1" applyAlignment="1">
      <alignment wrapText="1"/>
    </xf>
    <xf numFmtId="4" fontId="19" fillId="0" borderId="10" xfId="0" applyNumberFormat="1" applyFont="1" applyFill="1" applyBorder="1" applyAlignment="1">
      <alignment wrapText="1"/>
    </xf>
    <xf numFmtId="4" fontId="15" fillId="0" borderId="10" xfId="0" applyNumberFormat="1" applyFont="1" applyFill="1" applyBorder="1" applyAlignment="1">
      <alignment/>
    </xf>
    <xf numFmtId="4" fontId="20" fillId="0" borderId="10" xfId="0" applyNumberFormat="1" applyFont="1" applyFill="1" applyBorder="1" applyAlignment="1">
      <alignment wrapText="1"/>
    </xf>
    <xf numFmtId="0" fontId="17" fillId="0" borderId="10" xfId="0" applyFont="1" applyFill="1" applyBorder="1" applyAlignment="1">
      <alignment wrapText="1"/>
    </xf>
    <xf numFmtId="49" fontId="17" fillId="0" borderId="10" xfId="58" applyNumberFormat="1" applyFont="1" applyFill="1" applyBorder="1" applyAlignment="1" applyProtection="1">
      <alignment horizontal="left"/>
      <protection locked="0"/>
    </xf>
    <xf numFmtId="4" fontId="0" fillId="0" borderId="10" xfId="58" applyNumberFormat="1" applyFont="1" applyFill="1" applyBorder="1" applyAlignment="1" applyProtection="1">
      <alignment wrapText="1"/>
      <protection locked="0"/>
    </xf>
    <xf numFmtId="49" fontId="16" fillId="0" borderId="10" xfId="0" applyNumberFormat="1" applyFont="1" applyFill="1" applyBorder="1" applyAlignment="1">
      <alignment horizontal="left"/>
    </xf>
    <xf numFmtId="0" fontId="15" fillId="0" borderId="0" xfId="0" applyFont="1" applyFill="1" applyBorder="1" applyAlignment="1">
      <alignment/>
    </xf>
    <xf numFmtId="0" fontId="15" fillId="0" borderId="0" xfId="0" applyFont="1" applyFill="1" applyAlignment="1">
      <alignment/>
    </xf>
    <xf numFmtId="0" fontId="15" fillId="0" borderId="10" xfId="0" applyFont="1" applyFill="1" applyBorder="1" applyAlignment="1">
      <alignment/>
    </xf>
    <xf numFmtId="4" fontId="21" fillId="0" borderId="10" xfId="0" applyNumberFormat="1" applyFont="1" applyFill="1" applyBorder="1" applyAlignment="1">
      <alignment wrapText="1"/>
    </xf>
    <xf numFmtId="49" fontId="17" fillId="0" borderId="10" xfId="0" applyNumberFormat="1" applyFont="1" applyFill="1" applyBorder="1" applyAlignment="1" applyProtection="1">
      <alignment horizontal="left" vertical="center"/>
      <protection/>
    </xf>
    <xf numFmtId="4" fontId="21" fillId="0" borderId="10" xfId="0" applyNumberFormat="1" applyFont="1" applyFill="1" applyBorder="1" applyAlignment="1" applyProtection="1">
      <alignment horizontal="left" wrapText="1"/>
      <protection/>
    </xf>
    <xf numFmtId="4" fontId="17" fillId="0" borderId="10" xfId="0" applyNumberFormat="1" applyFont="1" applyFill="1" applyBorder="1" applyAlignment="1">
      <alignment horizontal="left"/>
    </xf>
    <xf numFmtId="4" fontId="0" fillId="0" borderId="10" xfId="0" applyNumberFormat="1" applyFont="1" applyFill="1" applyBorder="1" applyAlignment="1" applyProtection="1">
      <alignment horizontal="left" wrapText="1"/>
      <protection/>
    </xf>
    <xf numFmtId="165" fontId="0" fillId="0" borderId="10" xfId="0" applyNumberFormat="1" applyFont="1" applyFill="1" applyBorder="1" applyAlignment="1" applyProtection="1">
      <alignment wrapText="1"/>
      <protection/>
    </xf>
    <xf numFmtId="0" fontId="0" fillId="0" borderId="10" xfId="0" applyFont="1" applyFill="1" applyBorder="1" applyAlignment="1">
      <alignment wrapText="1"/>
    </xf>
    <xf numFmtId="165" fontId="0" fillId="0" borderId="10" xfId="63" applyNumberFormat="1" applyFont="1" applyFill="1" applyBorder="1" applyAlignment="1" applyProtection="1">
      <alignment wrapText="1"/>
      <protection/>
    </xf>
    <xf numFmtId="4" fontId="0" fillId="0" borderId="0" xfId="0" applyNumberFormat="1" applyFont="1" applyFill="1" applyBorder="1" applyAlignment="1">
      <alignment/>
    </xf>
    <xf numFmtId="0" fontId="0" fillId="0" borderId="10" xfId="0" applyFont="1" applyFill="1" applyBorder="1" applyAlignment="1">
      <alignment horizontal="left" vertical="center" wrapText="1"/>
    </xf>
    <xf numFmtId="0" fontId="22" fillId="0" borderId="0" xfId="0" applyFont="1" applyFill="1" applyBorder="1" applyAlignment="1">
      <alignment wrapText="1"/>
    </xf>
    <xf numFmtId="4" fontId="22" fillId="0" borderId="0" xfId="63" applyNumberFormat="1" applyFont="1" applyFill="1" applyBorder="1" applyAlignment="1">
      <alignment wrapText="1"/>
      <protection/>
    </xf>
    <xf numFmtId="4" fontId="0" fillId="0" borderId="0" xfId="0" applyNumberFormat="1" applyFont="1" applyFill="1" applyAlignment="1">
      <alignment/>
    </xf>
    <xf numFmtId="0" fontId="0" fillId="0" borderId="0" xfId="0" applyFont="1" applyFill="1" applyAlignment="1">
      <alignment wrapText="1"/>
    </xf>
    <xf numFmtId="0" fontId="22" fillId="0" borderId="0" xfId="0" applyFont="1" applyFill="1" applyAlignment="1">
      <alignment wrapText="1"/>
    </xf>
    <xf numFmtId="0" fontId="22" fillId="0" borderId="0" xfId="0" applyFont="1" applyFill="1" applyAlignment="1">
      <alignment/>
    </xf>
    <xf numFmtId="4" fontId="22" fillId="0" borderId="0" xfId="0" applyNumberFormat="1" applyFont="1" applyFill="1" applyAlignment="1">
      <alignment/>
    </xf>
    <xf numFmtId="0" fontId="22" fillId="0" borderId="0" xfId="0" applyFont="1" applyFill="1" applyBorder="1" applyAlignment="1">
      <alignment/>
    </xf>
    <xf numFmtId="4" fontId="22" fillId="0" borderId="0" xfId="0" applyNumberFormat="1" applyFont="1" applyFill="1" applyBorder="1" applyAlignment="1">
      <alignment/>
    </xf>
    <xf numFmtId="4" fontId="0" fillId="0" borderId="0" xfId="0" applyNumberFormat="1" applyFill="1" applyAlignment="1">
      <alignment/>
    </xf>
    <xf numFmtId="0" fontId="13" fillId="0" borderId="0" xfId="0" applyFont="1" applyFill="1" applyAlignment="1">
      <alignment horizontal="right"/>
    </xf>
    <xf numFmtId="3" fontId="4" fillId="0" borderId="0" xfId="0" applyNumberFormat="1" applyFont="1" applyFill="1" applyBorder="1" applyAlignment="1">
      <alignment horizontal="right" wrapText="1"/>
    </xf>
    <xf numFmtId="4" fontId="0" fillId="0" borderId="10" xfId="0" applyNumberFormat="1" applyFont="1" applyFill="1" applyBorder="1" applyAlignment="1">
      <alignment/>
    </xf>
    <xf numFmtId="4" fontId="15" fillId="0" borderId="10" xfId="0" applyNumberFormat="1" applyFont="1" applyFill="1" applyBorder="1" applyAlignment="1">
      <alignment/>
    </xf>
    <xf numFmtId="4" fontId="5" fillId="0" borderId="10" xfId="64" applyNumberFormat="1" applyFont="1" applyFill="1" applyBorder="1" applyAlignment="1" applyProtection="1">
      <alignment horizontal="right" wrapText="1"/>
      <protection/>
    </xf>
    <xf numFmtId="4" fontId="5" fillId="0" borderId="10" xfId="64"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64" applyNumberFormat="1" applyFont="1" applyFill="1" applyBorder="1" applyAlignment="1" applyProtection="1">
      <alignment horizontal="right" wrapText="1"/>
      <protection/>
    </xf>
    <xf numFmtId="4" fontId="7" fillId="0" borderId="10" xfId="64" applyNumberFormat="1" applyFont="1" applyFill="1" applyBorder="1" applyAlignment="1">
      <alignment horizontal="right" wrapText="1"/>
      <protection/>
    </xf>
    <xf numFmtId="4" fontId="5" fillId="0" borderId="10" xfId="64"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64"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2" fontId="15" fillId="0" borderId="10" xfId="0" applyNumberFormat="1" applyFont="1" applyFill="1" applyBorder="1" applyAlignment="1">
      <alignment/>
    </xf>
    <xf numFmtId="2" fontId="0" fillId="0" borderId="10" xfId="0" applyNumberFormat="1" applyFont="1" applyFill="1" applyBorder="1" applyAlignment="1">
      <alignment/>
    </xf>
    <xf numFmtId="4" fontId="15" fillId="0" borderId="10" xfId="0" applyNumberFormat="1" applyFont="1" applyFill="1" applyBorder="1" applyAlignment="1">
      <alignment/>
    </xf>
    <xf numFmtId="4" fontId="13" fillId="0" borderId="10" xfId="0" applyNumberFormat="1" applyFont="1" applyFill="1" applyBorder="1" applyAlignment="1">
      <alignment horizontal="right"/>
    </xf>
    <xf numFmtId="4" fontId="5" fillId="0" borderId="10" xfId="0" applyNumberFormat="1" applyFont="1" applyFill="1" applyBorder="1" applyAlignment="1">
      <alignment horizontal="right"/>
    </xf>
    <xf numFmtId="4" fontId="15" fillId="0" borderId="10" xfId="0" applyNumberFormat="1" applyFont="1" applyFill="1" applyBorder="1" applyAlignment="1">
      <alignment horizontal="right"/>
    </xf>
    <xf numFmtId="4" fontId="15" fillId="0" borderId="10" xfId="63" applyNumberFormat="1" applyFont="1" applyFill="1" applyBorder="1" applyAlignment="1">
      <alignment wrapText="1"/>
      <protection/>
    </xf>
    <xf numFmtId="4" fontId="15" fillId="0" borderId="10" xfId="0" applyNumberFormat="1" applyFont="1" applyFill="1" applyBorder="1" applyAlignment="1" applyProtection="1">
      <alignment wrapText="1"/>
      <protection/>
    </xf>
    <xf numFmtId="4" fontId="15"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pplyProtection="1">
      <alignment horizontal="right" wrapText="1"/>
      <protection/>
    </xf>
    <xf numFmtId="165" fontId="40" fillId="0" borderId="10" xfId="63" applyNumberFormat="1" applyFont="1" applyFill="1" applyBorder="1" applyAlignment="1">
      <alignment wrapText="1"/>
      <protection/>
    </xf>
    <xf numFmtId="4" fontId="15" fillId="0" borderId="10" xfId="63" applyNumberFormat="1" applyFont="1" applyFill="1" applyBorder="1" applyAlignment="1" applyProtection="1">
      <alignment wrapText="1"/>
      <protection/>
    </xf>
    <xf numFmtId="4" fontId="5" fillId="0" borderId="10" xfId="0" applyNumberFormat="1" applyFont="1" applyFill="1" applyBorder="1" applyAlignment="1">
      <alignment horizontal="right"/>
    </xf>
    <xf numFmtId="4" fontId="2" fillId="0" borderId="10" xfId="0" applyNumberFormat="1" applyFont="1" applyFill="1" applyBorder="1" applyAlignment="1">
      <alignment horizontal="right"/>
    </xf>
    <xf numFmtId="0" fontId="23" fillId="0" borderId="0" xfId="0" applyFont="1" applyFill="1" applyAlignment="1">
      <alignment horizontal="left" wrapText="1"/>
    </xf>
    <xf numFmtId="0" fontId="16" fillId="0" borderId="0" xfId="0" applyFont="1" applyFill="1" applyBorder="1" applyAlignment="1">
      <alignment horizontal="center" wrapText="1"/>
    </xf>
    <xf numFmtId="0" fontId="15" fillId="0" borderId="0" xfId="0" applyFont="1" applyFill="1" applyBorder="1" applyAlignment="1">
      <alignment horizontal="center" wrapText="1"/>
    </xf>
    <xf numFmtId="0" fontId="15" fillId="0" borderId="0" xfId="0" applyFont="1" applyFill="1" applyBorder="1" applyAlignment="1">
      <alignment horizontal="center"/>
    </xf>
    <xf numFmtId="0" fontId="22" fillId="0" borderId="0" xfId="0" applyFont="1" applyFill="1" applyAlignment="1">
      <alignment horizontal="center"/>
    </xf>
    <xf numFmtId="0" fontId="0" fillId="0" borderId="0" xfId="0" applyFont="1" applyFill="1"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rmal_buget 2004 cf lg 507 2003 CU DEBL10% MAI cu virari" xfId="62"/>
    <cellStyle name="Normal_BUGET RECTIFICARE OUG 89 VIRARI FINALE" xfId="63"/>
    <cellStyle name="Normal_BUGET RECTIFICARE OUG 89 VIRARI FINALE_12.Cont executie CHELTUIELI DECEMBRIE 2014" xfId="64"/>
    <cellStyle name="Normal_LG 216 CALCULE BVC 2001" xfId="65"/>
    <cellStyle name="Note" xfId="66"/>
    <cellStyle name="Output" xfId="67"/>
    <cellStyle name="Percent" xfId="68"/>
    <cellStyle name="Percent 2" xfId="69"/>
    <cellStyle name="Style 1"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49"/>
  <sheetViews>
    <sheetView tabSelected="1" zoomScalePageLayoutView="0" workbookViewId="0" topLeftCell="A1">
      <pane xSplit="3" ySplit="6" topLeftCell="D79" activePane="bottomRight" state="frozen"/>
      <selection pane="topLeft" activeCell="A104" sqref="A104:F104"/>
      <selection pane="topRight" activeCell="A104" sqref="A104:F104"/>
      <selection pane="bottomLeft" activeCell="A104" sqref="A104:F104"/>
      <selection pane="bottomRight" activeCell="H81" sqref="H81"/>
    </sheetView>
  </sheetViews>
  <sheetFormatPr defaultColWidth="9.140625" defaultRowHeight="12.75"/>
  <cols>
    <col min="1" max="1" width="10.28125" style="51" bestFit="1" customWidth="1"/>
    <col min="2" max="2" width="57.57421875" style="54" customWidth="1"/>
    <col min="3" max="3" width="14.00390625" style="109" customWidth="1"/>
    <col min="4" max="4" width="13.8515625" style="109" customWidth="1"/>
    <col min="5" max="6" width="18.00390625" style="54" customWidth="1"/>
    <col min="7" max="7" width="12.57421875" style="56" customWidth="1"/>
    <col min="8" max="8" width="11.7109375" style="56" bestFit="1" customWidth="1"/>
    <col min="9" max="9" width="9.140625" style="56" customWidth="1"/>
    <col min="10" max="10" width="10.57421875" style="56" customWidth="1"/>
    <col min="11" max="11" width="10.8515625" style="56" customWidth="1"/>
    <col min="12" max="12" width="11.00390625" style="56" customWidth="1"/>
    <col min="13" max="13" width="10.28125" style="56" customWidth="1"/>
    <col min="14" max="14" width="9.140625" style="56" customWidth="1"/>
    <col min="15" max="15" width="10.00390625" style="56" customWidth="1"/>
    <col min="16" max="16" width="10.7109375" style="56" customWidth="1"/>
    <col min="17" max="17" width="10.00390625" style="56" customWidth="1"/>
    <col min="18" max="18" width="10.28125" style="56" customWidth="1"/>
    <col min="19" max="19" width="10.00390625" style="56" customWidth="1"/>
    <col min="20" max="20" width="10.8515625" style="56" customWidth="1"/>
    <col min="21" max="21" width="9.140625" style="56" customWidth="1"/>
    <col min="22" max="22" width="9.7109375" style="56" customWidth="1"/>
    <col min="23" max="23" width="10.140625" style="56" customWidth="1"/>
    <col min="24" max="24" width="10.8515625" style="56" customWidth="1"/>
    <col min="25" max="25" width="9.7109375" style="56" customWidth="1"/>
    <col min="26" max="27" width="10.57421875" style="56" customWidth="1"/>
    <col min="28" max="28" width="10.8515625" style="56" customWidth="1"/>
    <col min="29" max="29" width="9.8515625" style="56" customWidth="1"/>
    <col min="30" max="30" width="9.00390625" style="56" customWidth="1"/>
    <col min="31" max="31" width="10.140625" style="56" customWidth="1"/>
    <col min="32" max="32" width="10.57421875" style="56" customWidth="1"/>
    <col min="33" max="33" width="10.7109375" style="56" customWidth="1"/>
    <col min="34" max="34" width="9.28125" style="56" customWidth="1"/>
    <col min="35" max="35" width="10.28125" style="56" customWidth="1"/>
    <col min="36" max="36" width="9.8515625" style="56" customWidth="1"/>
    <col min="37" max="37" width="10.7109375" style="56" customWidth="1"/>
    <col min="38" max="38" width="10.00390625" style="56" customWidth="1"/>
    <col min="39" max="39" width="10.28125" style="56" customWidth="1"/>
    <col min="40" max="40" width="9.57421875" style="56" customWidth="1"/>
    <col min="41" max="41" width="10.7109375" style="56" customWidth="1"/>
    <col min="42" max="42" width="10.140625" style="56" bestFit="1" customWidth="1"/>
    <col min="43" max="43" width="10.57421875" style="56" customWidth="1"/>
    <col min="44" max="44" width="10.00390625" style="56" customWidth="1"/>
    <col min="45" max="45" width="10.8515625" style="56" customWidth="1"/>
    <col min="46" max="46" width="10.140625" style="56" customWidth="1"/>
    <col min="47" max="47" width="9.7109375" style="56" customWidth="1"/>
    <col min="48" max="48" width="10.8515625" style="56" customWidth="1"/>
    <col min="49" max="49" width="11.140625" style="56" customWidth="1"/>
    <col min="50" max="50" width="9.140625" style="56" customWidth="1"/>
    <col min="51" max="51" width="10.57421875" style="56" customWidth="1"/>
    <col min="52" max="52" width="9.8515625" style="56" customWidth="1"/>
    <col min="53" max="53" width="10.8515625" style="56" customWidth="1"/>
    <col min="54" max="54" width="10.28125" style="56" customWidth="1"/>
    <col min="55" max="55" width="8.57421875" style="56" customWidth="1"/>
    <col min="56" max="56" width="10.421875" style="56" customWidth="1"/>
    <col min="57" max="58" width="9.8515625" style="56" customWidth="1"/>
    <col min="59" max="59" width="9.28125" style="56" customWidth="1"/>
    <col min="60" max="60" width="9.00390625" style="56" customWidth="1"/>
    <col min="61" max="61" width="10.421875" style="56" customWidth="1"/>
    <col min="62" max="62" width="11.28125" style="56" customWidth="1"/>
    <col min="63" max="63" width="9.8515625" style="56" customWidth="1"/>
    <col min="64" max="64" width="10.421875" style="56" customWidth="1"/>
    <col min="65" max="65" width="9.7109375" style="56" customWidth="1"/>
    <col min="66" max="66" width="11.140625" style="56" customWidth="1"/>
    <col min="67" max="67" width="10.421875" style="56" customWidth="1"/>
    <col min="68" max="68" width="10.00390625" style="56" customWidth="1"/>
    <col min="69" max="69" width="10.140625" style="56" customWidth="1"/>
    <col min="70" max="70" width="10.7109375" style="56" customWidth="1"/>
    <col min="71" max="71" width="11.140625" style="56" customWidth="1"/>
    <col min="72" max="72" width="9.57421875" style="56" customWidth="1"/>
    <col min="73" max="73" width="11.28125" style="56" customWidth="1"/>
    <col min="74" max="74" width="11.00390625" style="56" customWidth="1"/>
    <col min="75" max="75" width="9.8515625" style="56" customWidth="1"/>
    <col min="76" max="76" width="10.7109375" style="56" customWidth="1"/>
    <col min="77" max="77" width="10.28125" style="56" customWidth="1"/>
    <col min="78" max="78" width="10.57421875" style="56" customWidth="1"/>
    <col min="79" max="79" width="9.57421875" style="56" customWidth="1"/>
    <col min="80" max="80" width="8.421875" style="56" customWidth="1"/>
    <col min="81" max="81" width="10.7109375" style="56" customWidth="1"/>
    <col min="82" max="82" width="10.140625" style="56" customWidth="1"/>
    <col min="83" max="83" width="10.7109375" style="56" customWidth="1"/>
    <col min="84" max="84" width="9.8515625" style="56" customWidth="1"/>
    <col min="85" max="85" width="9.7109375" style="56" customWidth="1"/>
    <col min="86" max="86" width="10.00390625" style="56" customWidth="1"/>
    <col min="87" max="87" width="11.421875" style="56" customWidth="1"/>
    <col min="88" max="88" width="10.00390625" style="56" customWidth="1"/>
    <col min="89" max="89" width="9.7109375" style="56" customWidth="1"/>
    <col min="90" max="90" width="10.00390625" style="56" customWidth="1"/>
    <col min="91" max="91" width="10.7109375" style="56" customWidth="1"/>
    <col min="92" max="92" width="9.28125" style="56" customWidth="1"/>
    <col min="93" max="93" width="10.7109375" style="56" customWidth="1"/>
    <col min="94" max="94" width="10.140625" style="56" customWidth="1"/>
    <col min="95" max="95" width="10.8515625" style="56" customWidth="1"/>
    <col min="96" max="96" width="11.140625" style="56" customWidth="1"/>
    <col min="97" max="99" width="10.28125" style="56" customWidth="1"/>
    <col min="100" max="100" width="9.57421875" style="56" customWidth="1"/>
    <col min="101" max="101" width="10.28125" style="56" customWidth="1"/>
    <col min="102" max="102" width="9.57421875" style="56" customWidth="1"/>
    <col min="103" max="103" width="10.140625" style="56" customWidth="1"/>
    <col min="104" max="104" width="8.8515625" style="56" customWidth="1"/>
    <col min="105" max="105" width="9.421875" style="56" customWidth="1"/>
    <col min="106" max="106" width="10.28125" style="56" customWidth="1"/>
    <col min="107" max="107" width="9.8515625" style="56" customWidth="1"/>
    <col min="108" max="108" width="9.57421875" style="56" customWidth="1"/>
    <col min="109" max="109" width="9.00390625" style="56" customWidth="1"/>
    <col min="110" max="110" width="9.7109375" style="56" customWidth="1"/>
    <col min="111" max="112" width="10.421875" style="56" customWidth="1"/>
    <col min="113" max="113" width="10.140625" style="56" customWidth="1"/>
    <col min="114" max="114" width="10.28125" style="56" customWidth="1"/>
    <col min="115" max="115" width="11.57421875" style="56" customWidth="1"/>
    <col min="116" max="117" width="11.140625" style="56" customWidth="1"/>
    <col min="118" max="118" width="9.8515625" style="56" customWidth="1"/>
    <col min="119" max="119" width="8.57421875" style="56" customWidth="1"/>
    <col min="120" max="120" width="10.28125" style="56" customWidth="1"/>
    <col min="121" max="121" width="10.00390625" style="56" customWidth="1"/>
    <col min="122" max="122" width="9.8515625" style="56" customWidth="1"/>
    <col min="123" max="123" width="10.140625" style="56" customWidth="1"/>
    <col min="124" max="124" width="11.7109375" style="56" customWidth="1"/>
    <col min="125" max="125" width="8.140625" style="56" customWidth="1"/>
    <col min="126" max="126" width="8.57421875" style="56" customWidth="1"/>
    <col min="127" max="127" width="10.140625" style="56" customWidth="1"/>
    <col min="128" max="128" width="11.7109375" style="56" customWidth="1"/>
    <col min="129" max="129" width="9.57421875" style="56" customWidth="1"/>
    <col min="130" max="130" width="9.421875" style="56" customWidth="1"/>
    <col min="131" max="131" width="12.28125" style="56" customWidth="1"/>
    <col min="132" max="132" width="11.421875" style="56" customWidth="1"/>
    <col min="133" max="133" width="11.57421875" style="56" customWidth="1"/>
    <col min="134" max="134" width="11.421875" style="56" customWidth="1"/>
    <col min="135" max="135" width="14.28125" style="56" customWidth="1"/>
    <col min="136" max="136" width="10.57421875" style="56" customWidth="1"/>
    <col min="137" max="137" width="11.7109375" style="56" bestFit="1" customWidth="1"/>
    <col min="138" max="138" width="11.00390625" style="56" customWidth="1"/>
    <col min="139" max="139" width="12.00390625" style="56" customWidth="1"/>
    <col min="140" max="140" width="10.8515625" style="56" customWidth="1"/>
    <col min="141" max="141" width="11.57421875" style="56" customWidth="1"/>
    <col min="142" max="142" width="9.8515625" style="56" customWidth="1"/>
    <col min="143" max="143" width="10.57421875" style="56" customWidth="1"/>
    <col min="144" max="145" width="9.140625" style="56" customWidth="1"/>
    <col min="146" max="146" width="10.57421875" style="56" customWidth="1"/>
    <col min="147" max="147" width="9.8515625" style="56" customWidth="1"/>
    <col min="148" max="148" width="10.140625" style="56" customWidth="1"/>
    <col min="149" max="150" width="9.140625" style="56" customWidth="1"/>
    <col min="151" max="151" width="10.57421875" style="56" customWidth="1"/>
    <col min="152" max="152" width="10.00390625" style="56" customWidth="1"/>
    <col min="153" max="153" width="9.8515625" style="56" customWidth="1"/>
    <col min="154" max="155" width="9.140625" style="56" customWidth="1"/>
    <col min="156" max="156" width="10.421875" style="56" customWidth="1"/>
    <col min="157" max="157" width="9.7109375" style="56" customWidth="1"/>
    <col min="158" max="158" width="10.00390625" style="56" customWidth="1"/>
    <col min="159" max="160" width="9.140625" style="56" customWidth="1"/>
    <col min="161" max="161" width="10.140625" style="56" customWidth="1"/>
    <col min="162" max="162" width="12.7109375" style="56" bestFit="1" customWidth="1"/>
    <col min="163" max="174" width="9.140625" style="56" customWidth="1"/>
    <col min="175" max="16384" width="9.140625" style="54" customWidth="1"/>
  </cols>
  <sheetData>
    <row r="1" spans="2:135" ht="18.75">
      <c r="B1" s="52" t="s">
        <v>412</v>
      </c>
      <c r="C1" s="53"/>
      <c r="D1" s="53"/>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row>
    <row r="2" spans="2:135" ht="17.25" customHeight="1">
      <c r="B2" s="57"/>
      <c r="C2" s="53"/>
      <c r="D2" s="53"/>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row>
    <row r="3" spans="1:161" ht="12.75">
      <c r="A3" s="58"/>
      <c r="B3" s="59"/>
      <c r="C3" s="55"/>
      <c r="D3" s="55"/>
      <c r="E3" s="55"/>
      <c r="F3" s="55"/>
      <c r="FE3" s="60"/>
    </row>
    <row r="4" spans="2:161" ht="12.75" customHeight="1">
      <c r="B4" s="56"/>
      <c r="C4" s="62"/>
      <c r="D4" s="62"/>
      <c r="E4" s="55"/>
      <c r="F4" s="110" t="s">
        <v>404</v>
      </c>
      <c r="G4" s="63"/>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2"/>
      <c r="EH4" s="142"/>
      <c r="EI4" s="142"/>
      <c r="EJ4" s="142"/>
      <c r="EK4" s="142"/>
      <c r="EL4" s="141"/>
      <c r="EM4" s="141"/>
      <c r="EN4" s="141"/>
      <c r="EO4" s="141"/>
      <c r="EP4" s="141"/>
      <c r="EQ4" s="141"/>
      <c r="ER4" s="141"/>
      <c r="ES4" s="141"/>
      <c r="ET4" s="141"/>
      <c r="EU4" s="141"/>
      <c r="EV4" s="141"/>
      <c r="EW4" s="141"/>
      <c r="EX4" s="141"/>
      <c r="EY4" s="141"/>
      <c r="EZ4" s="141"/>
      <c r="FA4" s="141"/>
      <c r="FB4" s="141"/>
      <c r="FC4" s="141"/>
      <c r="FD4" s="141"/>
      <c r="FE4" s="141"/>
    </row>
    <row r="5" spans="1:174" s="68" customFormat="1" ht="76.5">
      <c r="A5" s="64" t="s">
        <v>0</v>
      </c>
      <c r="B5" s="64" t="s">
        <v>1</v>
      </c>
      <c r="C5" s="64" t="s">
        <v>247</v>
      </c>
      <c r="D5" s="65" t="s">
        <v>248</v>
      </c>
      <c r="E5" s="66" t="s">
        <v>249</v>
      </c>
      <c r="F5" s="66" t="s">
        <v>250</v>
      </c>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1"/>
      <c r="FG5" s="61"/>
      <c r="FH5" s="61"/>
      <c r="FI5" s="61"/>
      <c r="FJ5" s="61"/>
      <c r="FK5" s="61"/>
      <c r="FL5" s="61"/>
      <c r="FM5" s="61"/>
      <c r="FN5" s="61"/>
      <c r="FO5" s="61"/>
      <c r="FP5" s="61"/>
      <c r="FQ5" s="61"/>
      <c r="FR5" s="61"/>
    </row>
    <row r="6" spans="1:174" s="73" customFormat="1" ht="12.75">
      <c r="A6" s="69"/>
      <c r="B6" s="70"/>
      <c r="C6" s="69"/>
      <c r="D6" s="69"/>
      <c r="E6" s="69"/>
      <c r="F6" s="69"/>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2"/>
      <c r="FG6" s="72"/>
      <c r="FH6" s="72"/>
      <c r="FI6" s="72"/>
      <c r="FJ6" s="72"/>
      <c r="FK6" s="72"/>
      <c r="FL6" s="72"/>
      <c r="FM6" s="72"/>
      <c r="FN6" s="72"/>
      <c r="FO6" s="72"/>
      <c r="FP6" s="72"/>
      <c r="FQ6" s="72"/>
      <c r="FR6" s="72"/>
    </row>
    <row r="7" spans="1:163" ht="12.75">
      <c r="A7" s="74" t="s">
        <v>251</v>
      </c>
      <c r="B7" s="75" t="s">
        <v>252</v>
      </c>
      <c r="C7" s="81">
        <f>+C8+C62</f>
        <v>121012000</v>
      </c>
      <c r="D7" s="81">
        <f>+D8+D62</f>
        <v>49562840</v>
      </c>
      <c r="E7" s="81">
        <f>+E8+E62</f>
        <v>39407807.51</v>
      </c>
      <c r="F7" s="81">
        <f>+F8+F62</f>
        <v>10658184.03</v>
      </c>
      <c r="G7" s="81">
        <f>+G8+G62</f>
        <v>28749623.479999997</v>
      </c>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55"/>
      <c r="FG7" s="55"/>
    </row>
    <row r="8" spans="1:163" ht="12.75">
      <c r="A8" s="74" t="s">
        <v>253</v>
      </c>
      <c r="B8" s="75" t="s">
        <v>254</v>
      </c>
      <c r="C8" s="81">
        <f>+C14+C49+C9</f>
        <v>119613000</v>
      </c>
      <c r="D8" s="81">
        <f>+D14+D49+D9</f>
        <v>48496000</v>
      </c>
      <c r="E8" s="81">
        <f>+E14+E49+E9</f>
        <v>39104375.51</v>
      </c>
      <c r="F8" s="81">
        <f>+F14+F49+F9</f>
        <v>10658184.03</v>
      </c>
      <c r="G8" s="81">
        <f>+G14+G49+G9</f>
        <v>28446191.479999997</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55"/>
      <c r="FG8" s="55"/>
    </row>
    <row r="9" spans="1:163" ht="12.75">
      <c r="A9" s="74" t="s">
        <v>255</v>
      </c>
      <c r="B9" s="75" t="s">
        <v>256</v>
      </c>
      <c r="C9" s="81">
        <f>+C10+C11+C12+C13</f>
        <v>0</v>
      </c>
      <c r="D9" s="81">
        <f>+D10+D11+D12+D13</f>
        <v>0</v>
      </c>
      <c r="E9" s="81">
        <f>+E10+E11+E12+E13</f>
        <v>0</v>
      </c>
      <c r="F9" s="81">
        <f>+F10+F11+F12+F13</f>
        <v>0</v>
      </c>
      <c r="G9" s="81">
        <f>+G10+G11+G12+G13</f>
        <v>0</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55"/>
      <c r="FG9" s="55"/>
    </row>
    <row r="10" spans="1:163" ht="38.25">
      <c r="A10" s="74" t="s">
        <v>257</v>
      </c>
      <c r="B10" s="75" t="s">
        <v>258</v>
      </c>
      <c r="C10" s="81"/>
      <c r="D10" s="81"/>
      <c r="E10" s="81"/>
      <c r="F10" s="81"/>
      <c r="G10" s="81"/>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55"/>
      <c r="FG10" s="55"/>
    </row>
    <row r="11" spans="1:163" ht="38.25">
      <c r="A11" s="74" t="s">
        <v>259</v>
      </c>
      <c r="B11" s="75" t="s">
        <v>260</v>
      </c>
      <c r="C11" s="81"/>
      <c r="D11" s="81"/>
      <c r="E11" s="81"/>
      <c r="F11" s="81"/>
      <c r="G11" s="81"/>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55"/>
      <c r="FG11" s="55"/>
    </row>
    <row r="12" spans="1:163" ht="25.5">
      <c r="A12" s="74" t="s">
        <v>261</v>
      </c>
      <c r="B12" s="75" t="s">
        <v>262</v>
      </c>
      <c r="C12" s="81"/>
      <c r="D12" s="81"/>
      <c r="E12" s="81"/>
      <c r="F12" s="81"/>
      <c r="G12" s="81"/>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55"/>
      <c r="FG12" s="55"/>
    </row>
    <row r="13" spans="1:163" ht="38.25">
      <c r="A13" s="74"/>
      <c r="B13" s="75" t="s">
        <v>263</v>
      </c>
      <c r="C13" s="81"/>
      <c r="D13" s="81"/>
      <c r="E13" s="81"/>
      <c r="F13" s="81"/>
      <c r="G13" s="81"/>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55"/>
      <c r="FG13" s="55"/>
    </row>
    <row r="14" spans="1:163" ht="12.75">
      <c r="A14" s="74" t="s">
        <v>264</v>
      </c>
      <c r="B14" s="75" t="s">
        <v>265</v>
      </c>
      <c r="C14" s="81">
        <f>+C15+C27</f>
        <v>119192000</v>
      </c>
      <c r="D14" s="81">
        <f>+D15+D27</f>
        <v>48331000</v>
      </c>
      <c r="E14" s="81">
        <f>+E15+E27</f>
        <v>38981036.33</v>
      </c>
      <c r="F14" s="81">
        <f>+F15+F27</f>
        <v>10620327</v>
      </c>
      <c r="G14" s="81">
        <f>+G15+G27</f>
        <v>28360709.33</v>
      </c>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55"/>
      <c r="FG14" s="55"/>
    </row>
    <row r="15" spans="1:163" ht="12.75">
      <c r="A15" s="74" t="s">
        <v>266</v>
      </c>
      <c r="B15" s="75" t="s">
        <v>267</v>
      </c>
      <c r="C15" s="81">
        <f>+C16+C23+C26</f>
        <v>11766000</v>
      </c>
      <c r="D15" s="81">
        <f>+D16+D23+D26</f>
        <v>6522000</v>
      </c>
      <c r="E15" s="81">
        <f>+E16+E23+E26</f>
        <v>6885993</v>
      </c>
      <c r="F15" s="81">
        <f>+F16+F23+F26</f>
        <v>359395</v>
      </c>
      <c r="G15" s="81">
        <f>+G16+G23+G26</f>
        <v>6526598</v>
      </c>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55"/>
      <c r="FG15" s="55"/>
    </row>
    <row r="16" spans="1:163" ht="25.5">
      <c r="A16" s="74" t="s">
        <v>268</v>
      </c>
      <c r="B16" s="75" t="s">
        <v>269</v>
      </c>
      <c r="C16" s="81">
        <f>C17+C18+C20+C21+C22+C19</f>
        <v>3126000</v>
      </c>
      <c r="D16" s="81">
        <f>D17+D18+D20+D21+D22+D19</f>
        <v>3126000</v>
      </c>
      <c r="E16" s="81">
        <f>E17+E18+E20+E21+E22+E19</f>
        <v>6059660</v>
      </c>
      <c r="F16" s="81">
        <f>F17+F18+F20+F21+F22+F19</f>
        <v>338139</v>
      </c>
      <c r="G16" s="81">
        <f>G17+G18+G20+G21+G22+G19</f>
        <v>5721521</v>
      </c>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55"/>
      <c r="FG16" s="55"/>
    </row>
    <row r="17" spans="1:163" ht="25.5">
      <c r="A17" s="77" t="s">
        <v>270</v>
      </c>
      <c r="B17" s="78" t="s">
        <v>271</v>
      </c>
      <c r="C17" s="125">
        <v>3126000</v>
      </c>
      <c r="D17" s="126">
        <v>3126000</v>
      </c>
      <c r="E17" s="112">
        <v>6023383</v>
      </c>
      <c r="F17" s="112">
        <f>E17-G17</f>
        <v>338139</v>
      </c>
      <c r="G17" s="112">
        <v>5685244</v>
      </c>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55"/>
      <c r="FG17" s="55"/>
    </row>
    <row r="18" spans="1:163" ht="25.5">
      <c r="A18" s="77" t="s">
        <v>272</v>
      </c>
      <c r="B18" s="78" t="s">
        <v>273</v>
      </c>
      <c r="C18" s="81"/>
      <c r="D18" s="81"/>
      <c r="E18" s="112">
        <v>36277</v>
      </c>
      <c r="F18" s="112">
        <f>E18-G18</f>
        <v>0</v>
      </c>
      <c r="G18" s="112">
        <v>36277</v>
      </c>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55"/>
      <c r="FG18" s="55"/>
    </row>
    <row r="19" spans="1:163" ht="12.75">
      <c r="A19" s="77" t="s">
        <v>274</v>
      </c>
      <c r="B19" s="78" t="s">
        <v>275</v>
      </c>
      <c r="C19" s="81"/>
      <c r="D19" s="81"/>
      <c r="E19" s="112"/>
      <c r="F19" s="112"/>
      <c r="G19" s="112"/>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55"/>
      <c r="FG19" s="55"/>
    </row>
    <row r="20" spans="1:163" ht="25.5">
      <c r="A20" s="77" t="s">
        <v>276</v>
      </c>
      <c r="B20" s="78" t="s">
        <v>277</v>
      </c>
      <c r="C20" s="81"/>
      <c r="D20" s="81"/>
      <c r="E20" s="112"/>
      <c r="F20" s="112"/>
      <c r="G20" s="112"/>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55"/>
      <c r="FG20" s="55"/>
    </row>
    <row r="21" spans="1:163" ht="25.5">
      <c r="A21" s="77" t="s">
        <v>278</v>
      </c>
      <c r="B21" s="78" t="s">
        <v>279</v>
      </c>
      <c r="C21" s="81"/>
      <c r="D21" s="81"/>
      <c r="E21" s="112"/>
      <c r="F21" s="112"/>
      <c r="G21" s="112"/>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55"/>
      <c r="FG21" s="55"/>
    </row>
    <row r="22" spans="1:163" ht="43.5" customHeight="1">
      <c r="A22" s="77" t="s">
        <v>280</v>
      </c>
      <c r="B22" s="79" t="s">
        <v>281</v>
      </c>
      <c r="C22" s="81"/>
      <c r="D22" s="81">
        <v>0</v>
      </c>
      <c r="E22" s="112"/>
      <c r="F22" s="112"/>
      <c r="G22" s="112"/>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55"/>
      <c r="FG22" s="55"/>
    </row>
    <row r="23" spans="1:163" ht="14.25">
      <c r="A23" s="74" t="s">
        <v>282</v>
      </c>
      <c r="B23" s="80" t="s">
        <v>62</v>
      </c>
      <c r="C23" s="113">
        <f>C24+C25</f>
        <v>530000</v>
      </c>
      <c r="D23" s="113">
        <f>D24+D25</f>
        <v>530000</v>
      </c>
      <c r="E23" s="113">
        <f>E24+E25</f>
        <v>826333</v>
      </c>
      <c r="F23" s="113">
        <f>F24+F25</f>
        <v>21256</v>
      </c>
      <c r="G23" s="113">
        <f>G24+G25</f>
        <v>805077</v>
      </c>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55"/>
      <c r="FG23" s="55"/>
    </row>
    <row r="24" spans="1:163" ht="30">
      <c r="A24" s="77" t="s">
        <v>283</v>
      </c>
      <c r="B24" s="79" t="s">
        <v>284</v>
      </c>
      <c r="C24" s="125">
        <v>530000</v>
      </c>
      <c r="D24" s="126">
        <v>530000</v>
      </c>
      <c r="E24" s="112">
        <v>826333</v>
      </c>
      <c r="F24" s="112">
        <f>E24-G24</f>
        <v>21256</v>
      </c>
      <c r="G24" s="112">
        <v>805077</v>
      </c>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55"/>
      <c r="FG24" s="55"/>
    </row>
    <row r="25" spans="1:163" ht="30">
      <c r="A25" s="77" t="s">
        <v>285</v>
      </c>
      <c r="B25" s="79" t="s">
        <v>286</v>
      </c>
      <c r="C25" s="81"/>
      <c r="D25" s="81"/>
      <c r="E25" s="112"/>
      <c r="F25" s="112"/>
      <c r="G25" s="112"/>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55"/>
      <c r="FG25" s="55"/>
    </row>
    <row r="26" spans="1:163" ht="30">
      <c r="A26" s="77"/>
      <c r="B26" s="79" t="s">
        <v>287</v>
      </c>
      <c r="C26" s="125">
        <v>8110000</v>
      </c>
      <c r="D26" s="81">
        <v>2866000</v>
      </c>
      <c r="E26" s="112"/>
      <c r="F26" s="112"/>
      <c r="G26" s="112"/>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55"/>
      <c r="FG26" s="55"/>
    </row>
    <row r="27" spans="1:163" ht="12.75">
      <c r="A27" s="74" t="s">
        <v>288</v>
      </c>
      <c r="B27" s="75" t="s">
        <v>289</v>
      </c>
      <c r="C27" s="81">
        <f>C28+C34+C48+C35+C36+C37+C38+C39+C40+C41+C42+C43+C44+C45+C46+C47</f>
        <v>107426000</v>
      </c>
      <c r="D27" s="81">
        <f>D28+D34+D48+D35+D36+D37+D38+D39+D40+D41+D42+D43+D44+D45+D46+D47</f>
        <v>41809000</v>
      </c>
      <c r="E27" s="81">
        <f>E28+E34+E48+E35+E36+E37+E38+E39+E40+E41+E42+E43+E44+E45+E46+E47</f>
        <v>32095043.33</v>
      </c>
      <c r="F27" s="81">
        <f>F28+F34+F48+F35+F36+F37+F38+F39+F40+F41+F42+F43+F44+F45+F46+F47</f>
        <v>10260932</v>
      </c>
      <c r="G27" s="81">
        <f>G28+G34+G48+G35+G36+G37+G38+G39+G40+G41+G42+G43+G44+G45+G46+G47</f>
        <v>21834111.33</v>
      </c>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55"/>
      <c r="FG27" s="55"/>
    </row>
    <row r="28" spans="1:163" ht="25.5">
      <c r="A28" s="74" t="s">
        <v>290</v>
      </c>
      <c r="B28" s="75" t="s">
        <v>291</v>
      </c>
      <c r="C28" s="81">
        <f>C29+C30+C31+C32+C33</f>
        <v>106367000</v>
      </c>
      <c r="D28" s="81">
        <f>D29+D30+D31+D32+D33</f>
        <v>41409000</v>
      </c>
      <c r="E28" s="81">
        <f>E29+E30+E31+E32+E33</f>
        <v>31740593.52</v>
      </c>
      <c r="F28" s="81">
        <f>F29+F30+F31+F32+F33</f>
        <v>10213916</v>
      </c>
      <c r="G28" s="81">
        <f>G29+G30+G31+G32+G33</f>
        <v>21526677.52</v>
      </c>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55"/>
      <c r="FG28" s="55"/>
    </row>
    <row r="29" spans="1:163" ht="25.5">
      <c r="A29" s="77" t="s">
        <v>292</v>
      </c>
      <c r="B29" s="78" t="s">
        <v>293</v>
      </c>
      <c r="C29" s="125">
        <v>106367000</v>
      </c>
      <c r="D29" s="126">
        <v>41409000</v>
      </c>
      <c r="E29" s="112">
        <v>29906397</v>
      </c>
      <c r="F29" s="112">
        <f>E29-G29</f>
        <v>9863833</v>
      </c>
      <c r="G29" s="112">
        <v>20042564</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55"/>
      <c r="FG29" s="55"/>
    </row>
    <row r="30" spans="1:163" ht="45">
      <c r="A30" s="77" t="s">
        <v>294</v>
      </c>
      <c r="B30" s="82" t="s">
        <v>295</v>
      </c>
      <c r="C30" s="125"/>
      <c r="D30" s="126"/>
      <c r="E30" s="112">
        <v>1812067.52</v>
      </c>
      <c r="F30" s="112">
        <f>E30-G30</f>
        <v>344455</v>
      </c>
      <c r="G30" s="112">
        <v>1467612.52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55"/>
      <c r="FG30" s="55"/>
    </row>
    <row r="31" spans="1:163" ht="27.75" customHeight="1">
      <c r="A31" s="77" t="s">
        <v>296</v>
      </c>
      <c r="B31" s="78" t="s">
        <v>297</v>
      </c>
      <c r="C31" s="125"/>
      <c r="D31" s="126"/>
      <c r="E31" s="112"/>
      <c r="F31" s="112"/>
      <c r="G31" s="112"/>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55"/>
      <c r="FG31" s="55"/>
    </row>
    <row r="32" spans="1:163" ht="12.75">
      <c r="A32" s="77" t="s">
        <v>298</v>
      </c>
      <c r="B32" s="78" t="s">
        <v>299</v>
      </c>
      <c r="C32" s="125"/>
      <c r="D32" s="126"/>
      <c r="E32" s="112">
        <v>22129</v>
      </c>
      <c r="F32" s="112">
        <f>E32-G32</f>
        <v>5628</v>
      </c>
      <c r="G32" s="112">
        <v>16501</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55"/>
      <c r="FG32" s="55"/>
    </row>
    <row r="33" spans="1:163" ht="12.75">
      <c r="A33" s="77" t="s">
        <v>300</v>
      </c>
      <c r="B33" s="78" t="s">
        <v>301</v>
      </c>
      <c r="C33" s="125"/>
      <c r="D33" s="126"/>
      <c r="E33" s="112"/>
      <c r="F33" s="112"/>
      <c r="G33" s="112"/>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55"/>
      <c r="FG33" s="55"/>
    </row>
    <row r="34" spans="1:163" ht="12.75">
      <c r="A34" s="77" t="s">
        <v>302</v>
      </c>
      <c r="B34" s="78" t="s">
        <v>303</v>
      </c>
      <c r="C34" s="125"/>
      <c r="D34" s="126"/>
      <c r="E34" s="112"/>
      <c r="F34" s="112"/>
      <c r="G34" s="112"/>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55"/>
      <c r="FG34" s="55"/>
    </row>
    <row r="35" spans="1:163" ht="24">
      <c r="A35" s="77" t="s">
        <v>304</v>
      </c>
      <c r="B35" s="83" t="s">
        <v>305</v>
      </c>
      <c r="C35" s="125"/>
      <c r="D35" s="126"/>
      <c r="E35" s="112"/>
      <c r="F35" s="112"/>
      <c r="G35" s="112"/>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55"/>
      <c r="FG35" s="55"/>
    </row>
    <row r="36" spans="1:163" ht="38.25">
      <c r="A36" s="77" t="s">
        <v>306</v>
      </c>
      <c r="B36" s="78" t="s">
        <v>307</v>
      </c>
      <c r="C36" s="125">
        <v>6000</v>
      </c>
      <c r="D36" s="126">
        <v>2000</v>
      </c>
      <c r="E36" s="112">
        <v>1240</v>
      </c>
      <c r="F36" s="112">
        <f>E36-G36</f>
        <v>0</v>
      </c>
      <c r="G36" s="112">
        <v>1240</v>
      </c>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55"/>
      <c r="FG36" s="55"/>
    </row>
    <row r="37" spans="1:163" ht="51">
      <c r="A37" s="77" t="s">
        <v>308</v>
      </c>
      <c r="B37" s="78" t="s">
        <v>309</v>
      </c>
      <c r="C37" s="125">
        <v>75000</v>
      </c>
      <c r="D37" s="126">
        <v>27000</v>
      </c>
      <c r="E37" s="112">
        <v>-4</v>
      </c>
      <c r="F37" s="112">
        <f>E37-G37</f>
        <v>0</v>
      </c>
      <c r="G37" s="112">
        <v>-4</v>
      </c>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55"/>
      <c r="FG37" s="55"/>
    </row>
    <row r="38" spans="1:163" ht="38.25">
      <c r="A38" s="77" t="s">
        <v>310</v>
      </c>
      <c r="B38" s="78" t="s">
        <v>311</v>
      </c>
      <c r="C38" s="125"/>
      <c r="D38" s="126"/>
      <c r="E38" s="112"/>
      <c r="F38" s="112"/>
      <c r="G38" s="112"/>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55"/>
      <c r="FG38" s="55"/>
    </row>
    <row r="39" spans="1:163" ht="38.25">
      <c r="A39" s="77" t="s">
        <v>312</v>
      </c>
      <c r="B39" s="78" t="s">
        <v>313</v>
      </c>
      <c r="C39" s="125"/>
      <c r="D39" s="126"/>
      <c r="E39" s="112">
        <v>46</v>
      </c>
      <c r="F39" s="112">
        <f>E39-G39</f>
        <v>0</v>
      </c>
      <c r="G39" s="112">
        <v>46</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55"/>
      <c r="FG39" s="55"/>
    </row>
    <row r="40" spans="1:163" ht="38.25">
      <c r="A40" s="77" t="s">
        <v>314</v>
      </c>
      <c r="B40" s="78" t="s">
        <v>315</v>
      </c>
      <c r="C40" s="125"/>
      <c r="D40" s="126"/>
      <c r="E40" s="112"/>
      <c r="F40" s="112"/>
      <c r="G40" s="112"/>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55"/>
      <c r="FG40" s="55"/>
    </row>
    <row r="41" spans="1:163" ht="38.25">
      <c r="A41" s="77" t="s">
        <v>316</v>
      </c>
      <c r="B41" s="78" t="s">
        <v>317</v>
      </c>
      <c r="C41" s="125"/>
      <c r="D41" s="126"/>
      <c r="E41" s="112">
        <v>-41</v>
      </c>
      <c r="F41" s="112">
        <f aca="true" t="shared" si="0" ref="F41:F47">E41-G41</f>
        <v>0</v>
      </c>
      <c r="G41" s="112">
        <v>-41</v>
      </c>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55"/>
      <c r="FG41" s="55"/>
    </row>
    <row r="42" spans="1:163" ht="25.5">
      <c r="A42" s="77" t="s">
        <v>318</v>
      </c>
      <c r="B42" s="78" t="s">
        <v>319</v>
      </c>
      <c r="C42" s="125">
        <v>79000</v>
      </c>
      <c r="D42" s="126">
        <v>60000</v>
      </c>
      <c r="E42" s="112">
        <v>40034</v>
      </c>
      <c r="F42" s="112">
        <f t="shared" si="0"/>
        <v>5833</v>
      </c>
      <c r="G42" s="112">
        <v>34201</v>
      </c>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55"/>
      <c r="FG42" s="55"/>
    </row>
    <row r="43" spans="1:163" ht="30" customHeight="1">
      <c r="A43" s="77" t="s">
        <v>320</v>
      </c>
      <c r="B43" s="78" t="s">
        <v>321</v>
      </c>
      <c r="C43" s="125">
        <v>558000</v>
      </c>
      <c r="D43" s="126">
        <v>288000</v>
      </c>
      <c r="E43" s="112">
        <v>75091</v>
      </c>
      <c r="F43" s="112">
        <f t="shared" si="0"/>
        <v>8553</v>
      </c>
      <c r="G43" s="112">
        <v>66538</v>
      </c>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55"/>
      <c r="FG43" s="55"/>
    </row>
    <row r="44" spans="1:163" ht="12.75">
      <c r="A44" s="77" t="s">
        <v>322</v>
      </c>
      <c r="B44" s="78" t="s">
        <v>323</v>
      </c>
      <c r="C44" s="125">
        <v>341000</v>
      </c>
      <c r="D44" s="126">
        <v>23000</v>
      </c>
      <c r="E44" s="112">
        <v>233850.81</v>
      </c>
      <c r="F44" s="112">
        <f t="shared" si="0"/>
        <v>32047</v>
      </c>
      <c r="G44" s="112">
        <v>201803.81</v>
      </c>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55"/>
      <c r="FG44" s="55"/>
    </row>
    <row r="45" spans="1:163" ht="12.75">
      <c r="A45" s="77" t="s">
        <v>324</v>
      </c>
      <c r="B45" s="78" t="s">
        <v>325</v>
      </c>
      <c r="C45" s="81"/>
      <c r="D45" s="81"/>
      <c r="E45" s="112">
        <v>1925</v>
      </c>
      <c r="F45" s="112">
        <f t="shared" si="0"/>
        <v>583</v>
      </c>
      <c r="G45" s="112">
        <v>1342</v>
      </c>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55"/>
      <c r="FG45" s="55"/>
    </row>
    <row r="46" spans="1:163" ht="38.25" customHeight="1">
      <c r="A46" s="84" t="s">
        <v>326</v>
      </c>
      <c r="B46" s="85" t="s">
        <v>327</v>
      </c>
      <c r="C46" s="81"/>
      <c r="D46" s="81"/>
      <c r="E46" s="112">
        <v>39</v>
      </c>
      <c r="F46" s="112">
        <f t="shared" si="0"/>
        <v>0</v>
      </c>
      <c r="G46" s="112">
        <v>39</v>
      </c>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55"/>
      <c r="FG46" s="55"/>
    </row>
    <row r="47" spans="1:163" ht="12.75">
      <c r="A47" s="84" t="s">
        <v>328</v>
      </c>
      <c r="B47" s="85" t="s">
        <v>329</v>
      </c>
      <c r="C47" s="81"/>
      <c r="D47" s="81"/>
      <c r="E47" s="112">
        <v>2269</v>
      </c>
      <c r="F47" s="112">
        <f t="shared" si="0"/>
        <v>0</v>
      </c>
      <c r="G47" s="112">
        <v>2269</v>
      </c>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55"/>
      <c r="FG47" s="55"/>
    </row>
    <row r="48" spans="1:163" ht="12.75">
      <c r="A48" s="77" t="s">
        <v>330</v>
      </c>
      <c r="B48" s="78" t="s">
        <v>331</v>
      </c>
      <c r="C48" s="81"/>
      <c r="D48" s="81"/>
      <c r="E48" s="112"/>
      <c r="F48" s="112"/>
      <c r="G48" s="112"/>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55"/>
      <c r="FG48" s="55"/>
    </row>
    <row r="49" spans="1:163" ht="12.75">
      <c r="A49" s="74" t="s">
        <v>332</v>
      </c>
      <c r="B49" s="75" t="s">
        <v>333</v>
      </c>
      <c r="C49" s="81">
        <f>+C50+C55</f>
        <v>421000</v>
      </c>
      <c r="D49" s="81">
        <f>+D50+D55</f>
        <v>165000</v>
      </c>
      <c r="E49" s="81">
        <f>+E50+E55</f>
        <v>123339.18</v>
      </c>
      <c r="F49" s="81">
        <f>+F50+F55</f>
        <v>37857.03</v>
      </c>
      <c r="G49" s="81">
        <f>+G50+G55</f>
        <v>85482.15</v>
      </c>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55"/>
      <c r="FG49" s="55"/>
    </row>
    <row r="50" spans="1:163" ht="12.75">
      <c r="A50" s="74" t="s">
        <v>334</v>
      </c>
      <c r="B50" s="75" t="s">
        <v>335</v>
      </c>
      <c r="C50" s="81">
        <f>+C51+C53</f>
        <v>0</v>
      </c>
      <c r="D50" s="81">
        <f>+D51+D53</f>
        <v>0</v>
      </c>
      <c r="E50" s="81">
        <f>+E51+E53</f>
        <v>0</v>
      </c>
      <c r="F50" s="81">
        <f>+F51+F53</f>
        <v>0</v>
      </c>
      <c r="G50" s="81">
        <f>+G51+G53</f>
        <v>0</v>
      </c>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55"/>
      <c r="FG50" s="55"/>
    </row>
    <row r="51" spans="1:163" ht="12.75">
      <c r="A51" s="74" t="s">
        <v>336</v>
      </c>
      <c r="B51" s="75" t="s">
        <v>337</v>
      </c>
      <c r="C51" s="81">
        <f>+C52</f>
        <v>0</v>
      </c>
      <c r="D51" s="81">
        <f>+D52</f>
        <v>0</v>
      </c>
      <c r="E51" s="81">
        <f>+E52</f>
        <v>0</v>
      </c>
      <c r="F51" s="81">
        <f>+F52</f>
        <v>0</v>
      </c>
      <c r="G51" s="81">
        <f>+G52</f>
        <v>0</v>
      </c>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55"/>
      <c r="FG51" s="55"/>
    </row>
    <row r="52" spans="1:163" ht="12.75">
      <c r="A52" s="77" t="s">
        <v>338</v>
      </c>
      <c r="B52" s="78" t="s">
        <v>339</v>
      </c>
      <c r="C52" s="81"/>
      <c r="D52" s="81"/>
      <c r="E52" s="112"/>
      <c r="F52" s="112"/>
      <c r="G52" s="112"/>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55"/>
      <c r="FG52" s="55"/>
    </row>
    <row r="53" spans="1:163" ht="12.75">
      <c r="A53" s="74" t="s">
        <v>340</v>
      </c>
      <c r="B53" s="75" t="s">
        <v>341</v>
      </c>
      <c r="C53" s="81">
        <f>+C54</f>
        <v>0</v>
      </c>
      <c r="D53" s="81">
        <f>+D54</f>
        <v>0</v>
      </c>
      <c r="E53" s="81">
        <f>+E54</f>
        <v>0</v>
      </c>
      <c r="F53" s="81">
        <f>+F54</f>
        <v>0</v>
      </c>
      <c r="G53" s="81">
        <f>+G54</f>
        <v>0</v>
      </c>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55"/>
      <c r="FG53" s="55"/>
    </row>
    <row r="54" spans="1:163" ht="12.75">
      <c r="A54" s="77" t="s">
        <v>342</v>
      </c>
      <c r="B54" s="78" t="s">
        <v>343</v>
      </c>
      <c r="C54" s="81"/>
      <c r="D54" s="81"/>
      <c r="E54" s="112"/>
      <c r="F54" s="112"/>
      <c r="G54" s="112"/>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55"/>
      <c r="FG54" s="55"/>
    </row>
    <row r="55" spans="1:174" s="88" customFormat="1" ht="12.75">
      <c r="A55" s="86" t="s">
        <v>344</v>
      </c>
      <c r="B55" s="75" t="s">
        <v>345</v>
      </c>
      <c r="C55" s="81">
        <f>+C56+C60</f>
        <v>421000</v>
      </c>
      <c r="D55" s="81">
        <f>+D56+D60</f>
        <v>165000</v>
      </c>
      <c r="E55" s="81">
        <f>+E56+E60</f>
        <v>123339.18</v>
      </c>
      <c r="F55" s="81">
        <f>+F56+F60</f>
        <v>37857.03</v>
      </c>
      <c r="G55" s="81">
        <f>+G56+G60</f>
        <v>85482.15</v>
      </c>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87"/>
      <c r="FI55" s="87"/>
      <c r="FJ55" s="87"/>
      <c r="FK55" s="87"/>
      <c r="FL55" s="87"/>
      <c r="FM55" s="87"/>
      <c r="FN55" s="87"/>
      <c r="FO55" s="87"/>
      <c r="FP55" s="87"/>
      <c r="FQ55" s="87"/>
      <c r="FR55" s="87"/>
    </row>
    <row r="56" spans="1:163" ht="12.75">
      <c r="A56" s="74" t="s">
        <v>346</v>
      </c>
      <c r="B56" s="75" t="s">
        <v>347</v>
      </c>
      <c r="C56" s="81">
        <f>C59+C57+C58</f>
        <v>421000</v>
      </c>
      <c r="D56" s="81">
        <f>D59+D57+D58</f>
        <v>165000</v>
      </c>
      <c r="E56" s="81">
        <f>E59+E57+E58</f>
        <v>123339.18</v>
      </c>
      <c r="F56" s="81">
        <f>F59+F57+F58</f>
        <v>37857.03</v>
      </c>
      <c r="G56" s="81">
        <f>G59+G57+G58</f>
        <v>85482.15</v>
      </c>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55"/>
      <c r="FG56" s="55"/>
    </row>
    <row r="57" spans="1:163" ht="12.75">
      <c r="A57" s="89" t="s">
        <v>348</v>
      </c>
      <c r="B57" s="75" t="s">
        <v>349</v>
      </c>
      <c r="C57" s="81"/>
      <c r="D57" s="81"/>
      <c r="E57" s="81"/>
      <c r="F57" s="81"/>
      <c r="G57" s="81"/>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55"/>
      <c r="FG57" s="55"/>
    </row>
    <row r="58" spans="1:163" ht="12.75">
      <c r="A58" s="89" t="s">
        <v>350</v>
      </c>
      <c r="B58" s="75" t="s">
        <v>351</v>
      </c>
      <c r="C58" s="81"/>
      <c r="D58" s="81"/>
      <c r="E58" s="81"/>
      <c r="F58" s="81"/>
      <c r="G58" s="81"/>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55"/>
      <c r="FG58" s="55"/>
    </row>
    <row r="59" spans="1:163" ht="12.75">
      <c r="A59" s="77" t="s">
        <v>352</v>
      </c>
      <c r="B59" s="90" t="s">
        <v>353</v>
      </c>
      <c r="C59" s="125">
        <v>421000</v>
      </c>
      <c r="D59" s="126">
        <v>165000</v>
      </c>
      <c r="E59" s="112">
        <v>123339.18</v>
      </c>
      <c r="F59" s="112">
        <f>E59-G59</f>
        <v>37857.03</v>
      </c>
      <c r="G59" s="112">
        <v>85482.15</v>
      </c>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c r="EO59" s="76"/>
      <c r="EP59" s="76"/>
      <c r="EQ59" s="76"/>
      <c r="ER59" s="76"/>
      <c r="ES59" s="76"/>
      <c r="ET59" s="76"/>
      <c r="EU59" s="76"/>
      <c r="EV59" s="76"/>
      <c r="EW59" s="76"/>
      <c r="EX59" s="76"/>
      <c r="EY59" s="76"/>
      <c r="EZ59" s="76"/>
      <c r="FA59" s="76"/>
      <c r="FB59" s="76"/>
      <c r="FC59" s="76"/>
      <c r="FD59" s="76"/>
      <c r="FE59" s="76"/>
      <c r="FF59" s="55"/>
      <c r="FG59" s="55"/>
    </row>
    <row r="60" spans="1:163" ht="12.75">
      <c r="A60" s="74" t="s">
        <v>354</v>
      </c>
      <c r="B60" s="75" t="s">
        <v>355</v>
      </c>
      <c r="C60" s="81">
        <f>C61</f>
        <v>0</v>
      </c>
      <c r="D60" s="81">
        <f>D61</f>
        <v>0</v>
      </c>
      <c r="E60" s="81">
        <f>E61</f>
        <v>0</v>
      </c>
      <c r="F60" s="81">
        <f>F61</f>
        <v>0</v>
      </c>
      <c r="G60" s="81">
        <f>G61</f>
        <v>0</v>
      </c>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55"/>
      <c r="FG60" s="55"/>
    </row>
    <row r="61" spans="1:163" ht="12.75">
      <c r="A61" s="77" t="s">
        <v>356</v>
      </c>
      <c r="B61" s="90" t="s">
        <v>357</v>
      </c>
      <c r="C61" s="81"/>
      <c r="D61" s="81"/>
      <c r="E61" s="112"/>
      <c r="F61" s="112"/>
      <c r="G61" s="112"/>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55"/>
      <c r="FG61" s="55"/>
    </row>
    <row r="62" spans="1:163" ht="12.75">
      <c r="A62" s="74" t="s">
        <v>358</v>
      </c>
      <c r="B62" s="75" t="s">
        <v>359</v>
      </c>
      <c r="C62" s="81">
        <f>+C63</f>
        <v>1399000</v>
      </c>
      <c r="D62" s="81">
        <f>+D63</f>
        <v>1066840</v>
      </c>
      <c r="E62" s="81">
        <f>+E63</f>
        <v>303432</v>
      </c>
      <c r="F62" s="81">
        <f>+F63</f>
        <v>0</v>
      </c>
      <c r="G62" s="81">
        <f>+G63</f>
        <v>303432</v>
      </c>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55"/>
      <c r="FG62" s="55"/>
    </row>
    <row r="63" spans="1:163" ht="25.5">
      <c r="A63" s="74" t="s">
        <v>360</v>
      </c>
      <c r="B63" s="75" t="s">
        <v>361</v>
      </c>
      <c r="C63" s="81">
        <f>+C64+C77</f>
        <v>1399000</v>
      </c>
      <c r="D63" s="81">
        <f>+D64+D77</f>
        <v>1066840</v>
      </c>
      <c r="E63" s="81">
        <f>+E64+E77</f>
        <v>303432</v>
      </c>
      <c r="F63" s="81">
        <f>+F64+F77</f>
        <v>0</v>
      </c>
      <c r="G63" s="81">
        <f>+G64+G77</f>
        <v>303432</v>
      </c>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55"/>
      <c r="FG63" s="55"/>
    </row>
    <row r="64" spans="1:163" ht="12.75">
      <c r="A64" s="74" t="s">
        <v>362</v>
      </c>
      <c r="B64" s="75" t="s">
        <v>363</v>
      </c>
      <c r="C64" s="81">
        <f>C65+C66+C67+C68+C70+C71+C72+C73+C69+C74+C75+C76</f>
        <v>742000</v>
      </c>
      <c r="D64" s="81">
        <f>D65+D66+D67+D68+D70+D71+D72+D73+D69+D74+D75+D76</f>
        <v>742000</v>
      </c>
      <c r="E64" s="81">
        <f>E65+E66+E67+E68+E70+E71+E72+E73+E69+E74+E75+E76</f>
        <v>216070</v>
      </c>
      <c r="F64" s="81">
        <f>F65+F66+F67+F68+F70+F71+F72+F73+F69+F74+F75+F76</f>
        <v>0</v>
      </c>
      <c r="G64" s="81">
        <f>G65+G66+G67+G68+G70+G71+G72+G73+G69+G74+G75+G76</f>
        <v>216070</v>
      </c>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55"/>
      <c r="FG64" s="55"/>
    </row>
    <row r="65" spans="1:163" ht="25.5">
      <c r="A65" s="77" t="s">
        <v>364</v>
      </c>
      <c r="B65" s="90" t="s">
        <v>365</v>
      </c>
      <c r="C65" s="81"/>
      <c r="D65" s="81"/>
      <c r="E65" s="112"/>
      <c r="F65" s="112"/>
      <c r="G65" s="112"/>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55"/>
      <c r="FG65" s="55"/>
    </row>
    <row r="66" spans="1:163" ht="25.5">
      <c r="A66" s="77" t="s">
        <v>366</v>
      </c>
      <c r="B66" s="90" t="s">
        <v>367</v>
      </c>
      <c r="C66" s="125">
        <v>4000</v>
      </c>
      <c r="D66" s="126">
        <v>4000</v>
      </c>
      <c r="E66" s="112">
        <v>89797</v>
      </c>
      <c r="F66" s="112">
        <f>E66-G66</f>
        <v>0</v>
      </c>
      <c r="G66" s="112">
        <v>89797</v>
      </c>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55"/>
      <c r="FG66" s="55"/>
    </row>
    <row r="67" spans="1:163" ht="25.5">
      <c r="A67" s="91" t="s">
        <v>368</v>
      </c>
      <c r="B67" s="90" t="s">
        <v>369</v>
      </c>
      <c r="C67" s="125"/>
      <c r="D67" s="126"/>
      <c r="E67" s="112"/>
      <c r="F67" s="112"/>
      <c r="G67" s="112"/>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55"/>
      <c r="FG67" s="55"/>
    </row>
    <row r="68" spans="1:163" ht="25.5">
      <c r="A68" s="77" t="s">
        <v>370</v>
      </c>
      <c r="B68" s="92" t="s">
        <v>371</v>
      </c>
      <c r="C68" s="125">
        <v>147000</v>
      </c>
      <c r="D68" s="126">
        <v>147000</v>
      </c>
      <c r="E68" s="112">
        <v>125954</v>
      </c>
      <c r="F68" s="112">
        <f>E68-G68</f>
        <v>0</v>
      </c>
      <c r="G68" s="112">
        <v>125954</v>
      </c>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55"/>
      <c r="FG68" s="55"/>
    </row>
    <row r="69" spans="1:163" ht="12.75">
      <c r="A69" s="77" t="s">
        <v>372</v>
      </c>
      <c r="B69" s="92" t="s">
        <v>373</v>
      </c>
      <c r="C69" s="125"/>
      <c r="D69" s="126"/>
      <c r="E69" s="112"/>
      <c r="F69" s="112"/>
      <c r="G69" s="112"/>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55"/>
      <c r="FG69" s="55"/>
    </row>
    <row r="70" spans="1:163" ht="25.5">
      <c r="A70" s="77" t="s">
        <v>374</v>
      </c>
      <c r="B70" s="92" t="s">
        <v>375</v>
      </c>
      <c r="C70" s="125"/>
      <c r="D70" s="126"/>
      <c r="E70" s="112"/>
      <c r="F70" s="112"/>
      <c r="G70" s="112"/>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55"/>
      <c r="FG70" s="55"/>
    </row>
    <row r="71" spans="1:163" ht="25.5">
      <c r="A71" s="77" t="s">
        <v>376</v>
      </c>
      <c r="B71" s="92" t="s">
        <v>377</v>
      </c>
      <c r="C71" s="125"/>
      <c r="D71" s="126"/>
      <c r="E71" s="112"/>
      <c r="F71" s="112"/>
      <c r="G71" s="112"/>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55"/>
      <c r="FG71" s="55"/>
    </row>
    <row r="72" spans="1:163" ht="25.5">
      <c r="A72" s="77" t="s">
        <v>378</v>
      </c>
      <c r="B72" s="92" t="s">
        <v>379</v>
      </c>
      <c r="C72" s="125"/>
      <c r="D72" s="126"/>
      <c r="E72" s="112"/>
      <c r="F72" s="112"/>
      <c r="G72" s="112"/>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55"/>
      <c r="FG72" s="55"/>
    </row>
    <row r="73" spans="1:163" ht="51">
      <c r="A73" s="77" t="s">
        <v>380</v>
      </c>
      <c r="B73" s="92" t="s">
        <v>381</v>
      </c>
      <c r="C73" s="125"/>
      <c r="D73" s="126"/>
      <c r="E73" s="112">
        <v>319</v>
      </c>
      <c r="F73" s="112">
        <f>E73-G73</f>
        <v>0</v>
      </c>
      <c r="G73" s="112">
        <v>319</v>
      </c>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55"/>
      <c r="FG73" s="55"/>
    </row>
    <row r="74" spans="1:163" ht="25.5">
      <c r="A74" s="77" t="s">
        <v>382</v>
      </c>
      <c r="B74" s="92" t="s">
        <v>383</v>
      </c>
      <c r="C74" s="125">
        <v>591000</v>
      </c>
      <c r="D74" s="126">
        <v>591000</v>
      </c>
      <c r="E74" s="112"/>
      <c r="F74" s="112"/>
      <c r="G74" s="112"/>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55"/>
      <c r="FG74" s="55"/>
    </row>
    <row r="75" spans="1:163" ht="25.5">
      <c r="A75" s="77" t="s">
        <v>384</v>
      </c>
      <c r="B75" s="92" t="s">
        <v>385</v>
      </c>
      <c r="C75" s="81"/>
      <c r="D75" s="81"/>
      <c r="E75" s="112"/>
      <c r="F75" s="112"/>
      <c r="G75" s="112"/>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55"/>
      <c r="FG75" s="55"/>
    </row>
    <row r="76" spans="1:163" ht="51">
      <c r="A76" s="77"/>
      <c r="B76" s="92" t="s">
        <v>386</v>
      </c>
      <c r="C76" s="81"/>
      <c r="D76" s="81"/>
      <c r="E76" s="112"/>
      <c r="F76" s="112"/>
      <c r="G76" s="112"/>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55"/>
      <c r="FG76" s="55"/>
    </row>
    <row r="77" spans="1:163" ht="12.75">
      <c r="A77" s="74" t="s">
        <v>387</v>
      </c>
      <c r="B77" s="75" t="s">
        <v>388</v>
      </c>
      <c r="C77" s="81">
        <f>+C78+C79+C80+C81+C82+C83+C84+C85</f>
        <v>657000</v>
      </c>
      <c r="D77" s="81">
        <f>+D78+D79+D80+D81+D82+D83+D84+D85</f>
        <v>324840</v>
      </c>
      <c r="E77" s="81">
        <f>+E78+E79+E80+E81+E82+E83+E84+E85</f>
        <v>87362</v>
      </c>
      <c r="F77" s="81">
        <f>+F78+F79+F80+F81+F82+F83+F84+F85</f>
        <v>0</v>
      </c>
      <c r="G77" s="81">
        <f>+G78+G79+G80+G81+G82+G83+G84+G85</f>
        <v>87362</v>
      </c>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55"/>
      <c r="FG77" s="55"/>
    </row>
    <row r="78" spans="1:163" ht="25.5">
      <c r="A78" s="93" t="s">
        <v>389</v>
      </c>
      <c r="B78" s="78" t="s">
        <v>390</v>
      </c>
      <c r="C78" s="81"/>
      <c r="D78" s="81"/>
      <c r="E78" s="112"/>
      <c r="F78" s="112"/>
      <c r="G78" s="112"/>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55"/>
      <c r="FG78" s="55"/>
    </row>
    <row r="79" spans="1:163" ht="25.5">
      <c r="A79" s="93" t="s">
        <v>391</v>
      </c>
      <c r="B79" s="94" t="s">
        <v>371</v>
      </c>
      <c r="C79" s="81"/>
      <c r="D79" s="81"/>
      <c r="E79" s="112"/>
      <c r="F79" s="112"/>
      <c r="G79" s="112"/>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55"/>
      <c r="FG79" s="55"/>
    </row>
    <row r="80" spans="1:163" ht="38.25">
      <c r="A80" s="77" t="s">
        <v>392</v>
      </c>
      <c r="B80" s="78" t="s">
        <v>393</v>
      </c>
      <c r="C80" s="81"/>
      <c r="D80" s="81"/>
      <c r="E80" s="112"/>
      <c r="F80" s="112"/>
      <c r="G80" s="112"/>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c r="EO80" s="76"/>
      <c r="EP80" s="76"/>
      <c r="EQ80" s="76"/>
      <c r="ER80" s="76"/>
      <c r="ES80" s="76"/>
      <c r="ET80" s="76"/>
      <c r="EU80" s="76"/>
      <c r="EV80" s="76"/>
      <c r="EW80" s="76"/>
      <c r="EX80" s="76"/>
      <c r="EY80" s="76"/>
      <c r="EZ80" s="76"/>
      <c r="FA80" s="76"/>
      <c r="FB80" s="76"/>
      <c r="FC80" s="76"/>
      <c r="FD80" s="76"/>
      <c r="FE80" s="76"/>
      <c r="FF80" s="55"/>
      <c r="FG80" s="55"/>
    </row>
    <row r="81" spans="1:163" ht="38.25">
      <c r="A81" s="77" t="s">
        <v>394</v>
      </c>
      <c r="B81" s="78" t="s">
        <v>395</v>
      </c>
      <c r="C81" s="81"/>
      <c r="D81" s="81"/>
      <c r="E81" s="112">
        <v>-1334</v>
      </c>
      <c r="F81" s="112">
        <f>E81-G81</f>
        <v>0</v>
      </c>
      <c r="G81" s="112">
        <v>-1334</v>
      </c>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55"/>
      <c r="FG81" s="55"/>
    </row>
    <row r="82" spans="1:163" ht="25.5">
      <c r="A82" s="77" t="s">
        <v>396</v>
      </c>
      <c r="B82" s="78" t="s">
        <v>375</v>
      </c>
      <c r="C82" s="81"/>
      <c r="D82" s="81"/>
      <c r="E82" s="112">
        <v>88629</v>
      </c>
      <c r="F82" s="112">
        <f>E82-G82</f>
        <v>0</v>
      </c>
      <c r="G82" s="112">
        <v>88629</v>
      </c>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55"/>
      <c r="FG82" s="55"/>
    </row>
    <row r="83" spans="1:90" ht="25.5">
      <c r="A83" s="83" t="s">
        <v>397</v>
      </c>
      <c r="B83" s="95" t="s">
        <v>398</v>
      </c>
      <c r="C83" s="125">
        <v>657000</v>
      </c>
      <c r="D83" s="126">
        <v>324840</v>
      </c>
      <c r="E83" s="112"/>
      <c r="F83" s="112"/>
      <c r="G83" s="112"/>
      <c r="H83" s="76"/>
      <c r="AR83" s="55"/>
      <c r="BR83" s="55"/>
      <c r="BS83" s="55"/>
      <c r="BT83" s="55"/>
      <c r="CL83" s="55"/>
    </row>
    <row r="84" spans="1:174" s="68" customFormat="1" ht="63.75">
      <c r="A84" s="96" t="s">
        <v>399</v>
      </c>
      <c r="B84" s="97" t="s">
        <v>400</v>
      </c>
      <c r="C84" s="81"/>
      <c r="D84" s="81"/>
      <c r="E84" s="112">
        <v>67</v>
      </c>
      <c r="F84" s="112">
        <f>E84-G84</f>
        <v>0</v>
      </c>
      <c r="G84" s="112">
        <v>67</v>
      </c>
      <c r="H84" s="76"/>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98"/>
      <c r="BS84" s="98"/>
      <c r="BT84" s="98"/>
      <c r="BU84" s="61"/>
      <c r="BV84" s="61"/>
      <c r="BW84" s="61"/>
      <c r="BX84" s="61"/>
      <c r="BY84" s="61"/>
      <c r="BZ84" s="61"/>
      <c r="CA84" s="61"/>
      <c r="CB84" s="61"/>
      <c r="CC84" s="61"/>
      <c r="CD84" s="61"/>
      <c r="CE84" s="61"/>
      <c r="CF84" s="61"/>
      <c r="CG84" s="61"/>
      <c r="CH84" s="61"/>
      <c r="CI84" s="61"/>
      <c r="CJ84" s="61"/>
      <c r="CK84" s="61"/>
      <c r="CL84" s="98"/>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row>
    <row r="85" spans="1:174" s="68" customFormat="1" ht="25.5">
      <c r="A85" s="96" t="s">
        <v>401</v>
      </c>
      <c r="B85" s="99" t="s">
        <v>402</v>
      </c>
      <c r="C85" s="81"/>
      <c r="D85" s="81"/>
      <c r="E85" s="112"/>
      <c r="F85" s="112"/>
      <c r="G85" s="112"/>
      <c r="H85" s="76"/>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98"/>
      <c r="BS85" s="98"/>
      <c r="BT85" s="98"/>
      <c r="BU85" s="61"/>
      <c r="BV85" s="61"/>
      <c r="BW85" s="61"/>
      <c r="BX85" s="61"/>
      <c r="BY85" s="61"/>
      <c r="BZ85" s="61"/>
      <c r="CA85" s="61"/>
      <c r="CB85" s="61"/>
      <c r="CC85" s="61"/>
      <c r="CD85" s="61"/>
      <c r="CE85" s="61"/>
      <c r="CF85" s="61"/>
      <c r="CG85" s="61"/>
      <c r="CH85" s="61"/>
      <c r="CI85" s="61"/>
      <c r="CJ85" s="61"/>
      <c r="CK85" s="61"/>
      <c r="CL85" s="98"/>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row>
    <row r="86" spans="1:174" s="68" customFormat="1" ht="14.25">
      <c r="A86" s="100"/>
      <c r="B86" s="101"/>
      <c r="C86" s="76"/>
      <c r="D86" s="98"/>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98"/>
      <c r="BS86" s="98"/>
      <c r="BT86" s="98"/>
      <c r="BU86" s="61"/>
      <c r="BV86" s="61"/>
      <c r="BW86" s="61"/>
      <c r="BX86" s="61"/>
      <c r="BY86" s="61"/>
      <c r="BZ86" s="61"/>
      <c r="CA86" s="61"/>
      <c r="CB86" s="61"/>
      <c r="CC86" s="61"/>
      <c r="CD86" s="61"/>
      <c r="CE86" s="61"/>
      <c r="CF86" s="61"/>
      <c r="CG86" s="61"/>
      <c r="CH86" s="61"/>
      <c r="CI86" s="61"/>
      <c r="CJ86" s="61"/>
      <c r="CK86" s="61"/>
      <c r="CL86" s="98"/>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row>
    <row r="87" spans="1:174" s="68" customFormat="1" ht="14.25">
      <c r="A87" s="100"/>
      <c r="B87" s="101"/>
      <c r="C87" s="76"/>
      <c r="D87" s="98"/>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98"/>
      <c r="BS87" s="98"/>
      <c r="BT87" s="98"/>
      <c r="BU87" s="61"/>
      <c r="BV87" s="61"/>
      <c r="BW87" s="61"/>
      <c r="BX87" s="61"/>
      <c r="BY87" s="61"/>
      <c r="BZ87" s="61"/>
      <c r="CA87" s="61"/>
      <c r="CB87" s="61"/>
      <c r="CC87" s="61"/>
      <c r="CD87" s="61"/>
      <c r="CE87" s="61"/>
      <c r="CF87" s="61"/>
      <c r="CG87" s="61"/>
      <c r="CH87" s="61"/>
      <c r="CI87" s="61"/>
      <c r="CJ87" s="61"/>
      <c r="CK87" s="61"/>
      <c r="CL87" s="98"/>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c r="FR87" s="61"/>
    </row>
    <row r="88" spans="1:174" s="68" customFormat="1" ht="14.25">
      <c r="A88" s="100"/>
      <c r="B88" s="101"/>
      <c r="C88" s="76"/>
      <c r="D88" s="98"/>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98"/>
      <c r="BS88" s="98"/>
      <c r="BT88" s="98"/>
      <c r="BU88" s="61"/>
      <c r="BV88" s="61"/>
      <c r="BW88" s="61"/>
      <c r="BX88" s="61"/>
      <c r="BY88" s="61"/>
      <c r="BZ88" s="61"/>
      <c r="CA88" s="61"/>
      <c r="CB88" s="61"/>
      <c r="CC88" s="61"/>
      <c r="CD88" s="61"/>
      <c r="CE88" s="61"/>
      <c r="CF88" s="61"/>
      <c r="CG88" s="61"/>
      <c r="CH88" s="61"/>
      <c r="CI88" s="61"/>
      <c r="CJ88" s="61"/>
      <c r="CK88" s="61"/>
      <c r="CL88" s="98"/>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c r="FR88" s="61"/>
    </row>
    <row r="89" spans="1:174" s="68" customFormat="1" ht="14.25">
      <c r="A89" s="139" t="s">
        <v>403</v>
      </c>
      <c r="B89" s="139"/>
      <c r="C89" s="102"/>
      <c r="D89" s="102"/>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98"/>
      <c r="BS89" s="98"/>
      <c r="BT89" s="98"/>
      <c r="BU89" s="61"/>
      <c r="BV89" s="61"/>
      <c r="BW89" s="61"/>
      <c r="BX89" s="61"/>
      <c r="BY89" s="61"/>
      <c r="BZ89" s="61"/>
      <c r="CA89" s="61"/>
      <c r="CB89" s="61"/>
      <c r="CC89" s="61"/>
      <c r="CD89" s="61"/>
      <c r="CE89" s="61"/>
      <c r="CF89" s="61"/>
      <c r="CG89" s="61"/>
      <c r="CH89" s="61"/>
      <c r="CI89" s="61"/>
      <c r="CJ89" s="61"/>
      <c r="CK89" s="61"/>
      <c r="CL89" s="98"/>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c r="FO89" s="61"/>
      <c r="FP89" s="61"/>
      <c r="FQ89" s="61"/>
      <c r="FR89" s="61"/>
    </row>
    <row r="90" spans="1:174" s="68" customFormat="1" ht="12.75">
      <c r="A90" s="103"/>
      <c r="C90" s="102"/>
      <c r="D90" s="102"/>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98"/>
      <c r="BS90" s="98"/>
      <c r="BT90" s="98"/>
      <c r="BU90" s="61"/>
      <c r="BV90" s="61"/>
      <c r="BW90" s="61"/>
      <c r="BX90" s="61"/>
      <c r="BY90" s="61"/>
      <c r="BZ90" s="61"/>
      <c r="CA90" s="61"/>
      <c r="CB90" s="61"/>
      <c r="CC90" s="61"/>
      <c r="CD90" s="61"/>
      <c r="CE90" s="61"/>
      <c r="CF90" s="61"/>
      <c r="CG90" s="61"/>
      <c r="CH90" s="61"/>
      <c r="CI90" s="61"/>
      <c r="CJ90" s="61"/>
      <c r="CK90" s="61"/>
      <c r="CL90" s="98"/>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c r="FO90" s="61"/>
      <c r="FP90" s="61"/>
      <c r="FQ90" s="61"/>
      <c r="FR90" s="61"/>
    </row>
    <row r="91" spans="1:174" s="105" customFormat="1" ht="14.25">
      <c r="A91" s="104"/>
      <c r="B91" s="105" t="s">
        <v>408</v>
      </c>
      <c r="C91" s="106"/>
      <c r="D91" s="106" t="s">
        <v>409</v>
      </c>
      <c r="F91" s="143" t="s">
        <v>414</v>
      </c>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8"/>
      <c r="BS91" s="108"/>
      <c r="BT91" s="108"/>
      <c r="BU91" s="107"/>
      <c r="BV91" s="107"/>
      <c r="BW91" s="107"/>
      <c r="BX91" s="107"/>
      <c r="BY91" s="107"/>
      <c r="BZ91" s="107"/>
      <c r="CA91" s="107"/>
      <c r="CB91" s="107"/>
      <c r="CC91" s="107"/>
      <c r="CD91" s="107"/>
      <c r="CE91" s="107"/>
      <c r="CF91" s="107"/>
      <c r="CG91" s="107"/>
      <c r="CH91" s="107"/>
      <c r="CI91" s="107"/>
      <c r="CJ91" s="107"/>
      <c r="CK91" s="107"/>
      <c r="CL91" s="108"/>
      <c r="CM91" s="107"/>
      <c r="CN91" s="107"/>
      <c r="CO91" s="107"/>
      <c r="CP91" s="107"/>
      <c r="CQ91" s="107"/>
      <c r="CR91" s="107"/>
      <c r="CS91" s="107"/>
      <c r="CT91" s="107"/>
      <c r="CU91" s="107"/>
      <c r="CV91" s="107"/>
      <c r="CW91" s="107"/>
      <c r="CX91" s="107"/>
      <c r="CY91" s="107"/>
      <c r="CZ91" s="107"/>
      <c r="DA91" s="107"/>
      <c r="DB91" s="107"/>
      <c r="DC91" s="107"/>
      <c r="DD91" s="107"/>
      <c r="DE91" s="107"/>
      <c r="DF91" s="107"/>
      <c r="DG91" s="107"/>
      <c r="DH91" s="107"/>
      <c r="DI91" s="107"/>
      <c r="DJ91" s="107"/>
      <c r="DK91" s="107"/>
      <c r="DL91" s="107"/>
      <c r="DM91" s="107"/>
      <c r="DN91" s="107"/>
      <c r="DO91" s="107"/>
      <c r="DP91" s="107"/>
      <c r="DQ91" s="107"/>
      <c r="DR91" s="107"/>
      <c r="DS91" s="107"/>
      <c r="DT91" s="107"/>
      <c r="DU91" s="107"/>
      <c r="DV91" s="107"/>
      <c r="DW91" s="107"/>
      <c r="DX91" s="107"/>
      <c r="DY91" s="107"/>
      <c r="DZ91" s="107"/>
      <c r="EA91" s="107"/>
      <c r="EB91" s="107"/>
      <c r="EC91" s="107"/>
      <c r="ED91" s="107"/>
      <c r="EE91" s="107"/>
      <c r="EF91" s="107"/>
      <c r="EG91" s="107"/>
      <c r="EH91" s="107"/>
      <c r="EI91" s="107"/>
      <c r="EJ91" s="107"/>
      <c r="EK91" s="107"/>
      <c r="EL91" s="107"/>
      <c r="EM91" s="107"/>
      <c r="EN91" s="107"/>
      <c r="EO91" s="107"/>
      <c r="EP91" s="107"/>
      <c r="EQ91" s="107"/>
      <c r="ER91" s="107"/>
      <c r="ES91" s="107"/>
      <c r="ET91" s="107"/>
      <c r="EU91" s="107"/>
      <c r="EV91" s="107"/>
      <c r="EW91" s="107"/>
      <c r="EX91" s="107"/>
      <c r="EY91" s="107"/>
      <c r="EZ91" s="107"/>
      <c r="FA91" s="107"/>
      <c r="FB91" s="107"/>
      <c r="FC91" s="107"/>
      <c r="FD91" s="107"/>
      <c r="FE91" s="107"/>
      <c r="FF91" s="107"/>
      <c r="FG91" s="107"/>
      <c r="FH91" s="107"/>
      <c r="FI91" s="107"/>
      <c r="FJ91" s="107"/>
      <c r="FK91" s="107"/>
      <c r="FL91" s="107"/>
      <c r="FM91" s="107"/>
      <c r="FN91" s="107"/>
      <c r="FO91" s="107"/>
      <c r="FP91" s="107"/>
      <c r="FQ91" s="107"/>
      <c r="FR91" s="107"/>
    </row>
    <row r="92" spans="1:174" s="68" customFormat="1" ht="12.75">
      <c r="A92" s="103"/>
      <c r="B92" s="68" t="s">
        <v>410</v>
      </c>
      <c r="C92" s="102"/>
      <c r="D92" s="102" t="s">
        <v>411</v>
      </c>
      <c r="F92" s="144" t="s">
        <v>415</v>
      </c>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98"/>
      <c r="BS92" s="98"/>
      <c r="BT92" s="98"/>
      <c r="BU92" s="61"/>
      <c r="BV92" s="61"/>
      <c r="BW92" s="61"/>
      <c r="BX92" s="61"/>
      <c r="BY92" s="61"/>
      <c r="BZ92" s="61"/>
      <c r="CA92" s="61"/>
      <c r="CB92" s="61"/>
      <c r="CC92" s="61"/>
      <c r="CD92" s="61"/>
      <c r="CE92" s="61"/>
      <c r="CF92" s="61"/>
      <c r="CG92" s="61"/>
      <c r="CH92" s="61"/>
      <c r="CI92" s="61"/>
      <c r="CJ92" s="61"/>
      <c r="CK92" s="61"/>
      <c r="CL92" s="98"/>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c r="FN92" s="61"/>
      <c r="FO92" s="61"/>
      <c r="FP92" s="61"/>
      <c r="FQ92" s="61"/>
      <c r="FR92" s="61"/>
    </row>
    <row r="93" spans="1:174" s="68" customFormat="1" ht="12.75">
      <c r="A93" s="103"/>
      <c r="C93" s="102"/>
      <c r="D93" s="102"/>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98"/>
      <c r="BS93" s="98"/>
      <c r="BT93" s="98"/>
      <c r="BU93" s="61"/>
      <c r="BV93" s="61"/>
      <c r="BW93" s="61"/>
      <c r="BX93" s="61"/>
      <c r="BY93" s="61"/>
      <c r="BZ93" s="61"/>
      <c r="CA93" s="61"/>
      <c r="CB93" s="61"/>
      <c r="CC93" s="61"/>
      <c r="CD93" s="61"/>
      <c r="CE93" s="61"/>
      <c r="CF93" s="61"/>
      <c r="CG93" s="61"/>
      <c r="CH93" s="61"/>
      <c r="CI93" s="61"/>
      <c r="CJ93" s="61"/>
      <c r="CK93" s="61"/>
      <c r="CL93" s="98"/>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c r="FN93" s="61"/>
      <c r="FO93" s="61"/>
      <c r="FP93" s="61"/>
      <c r="FQ93" s="61"/>
      <c r="FR93" s="61"/>
    </row>
    <row r="94" spans="1:174" s="68" customFormat="1" ht="12.75">
      <c r="A94" s="103"/>
      <c r="C94" s="102"/>
      <c r="D94" s="102"/>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98"/>
      <c r="BS94" s="98"/>
      <c r="BT94" s="98"/>
      <c r="BU94" s="61"/>
      <c r="BV94" s="61"/>
      <c r="BW94" s="61"/>
      <c r="BX94" s="61"/>
      <c r="BY94" s="61"/>
      <c r="BZ94" s="61"/>
      <c r="CA94" s="61"/>
      <c r="CB94" s="61"/>
      <c r="CC94" s="61"/>
      <c r="CD94" s="61"/>
      <c r="CE94" s="61"/>
      <c r="CF94" s="61"/>
      <c r="CG94" s="61"/>
      <c r="CH94" s="61"/>
      <c r="CI94" s="61"/>
      <c r="CJ94" s="61"/>
      <c r="CK94" s="61"/>
      <c r="CL94" s="98"/>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c r="FN94" s="61"/>
      <c r="FO94" s="61"/>
      <c r="FP94" s="61"/>
      <c r="FQ94" s="61"/>
      <c r="FR94" s="61"/>
    </row>
    <row r="95" spans="1:174" s="68" customFormat="1" ht="12.75">
      <c r="A95" s="103"/>
      <c r="C95" s="102"/>
      <c r="D95" s="102"/>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98"/>
      <c r="BS95" s="98"/>
      <c r="BT95" s="98"/>
      <c r="BU95" s="61"/>
      <c r="BV95" s="61"/>
      <c r="BW95" s="61"/>
      <c r="BX95" s="61"/>
      <c r="BY95" s="61"/>
      <c r="BZ95" s="61"/>
      <c r="CA95" s="61"/>
      <c r="CB95" s="61"/>
      <c r="CC95" s="61"/>
      <c r="CD95" s="61"/>
      <c r="CE95" s="61"/>
      <c r="CF95" s="61"/>
      <c r="CG95" s="61"/>
      <c r="CH95" s="61"/>
      <c r="CI95" s="61"/>
      <c r="CJ95" s="61"/>
      <c r="CK95" s="61"/>
      <c r="CL95" s="98"/>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c r="FN95" s="61"/>
      <c r="FO95" s="61"/>
      <c r="FP95" s="61"/>
      <c r="FQ95" s="61"/>
      <c r="FR95" s="61"/>
    </row>
    <row r="96" spans="1:174" s="68" customFormat="1" ht="12.75">
      <c r="A96" s="103"/>
      <c r="C96" s="102"/>
      <c r="D96" s="102"/>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98"/>
      <c r="BS96" s="98"/>
      <c r="BT96" s="98"/>
      <c r="BU96" s="61"/>
      <c r="BV96" s="61"/>
      <c r="BW96" s="61"/>
      <c r="BX96" s="61"/>
      <c r="BY96" s="61"/>
      <c r="BZ96" s="61"/>
      <c r="CA96" s="61"/>
      <c r="CB96" s="61"/>
      <c r="CC96" s="61"/>
      <c r="CD96" s="61"/>
      <c r="CE96" s="61"/>
      <c r="CF96" s="61"/>
      <c r="CG96" s="61"/>
      <c r="CH96" s="61"/>
      <c r="CI96" s="61"/>
      <c r="CJ96" s="61"/>
      <c r="CK96" s="61"/>
      <c r="CL96" s="98"/>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c r="FR96" s="61"/>
    </row>
    <row r="97" spans="1:174" s="68" customFormat="1" ht="12.75">
      <c r="A97" s="103"/>
      <c r="C97" s="102"/>
      <c r="D97" s="102"/>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98"/>
      <c r="BS97" s="98"/>
      <c r="BT97" s="98"/>
      <c r="BU97" s="61"/>
      <c r="BV97" s="61"/>
      <c r="BW97" s="61"/>
      <c r="BX97" s="61"/>
      <c r="BY97" s="61"/>
      <c r="BZ97" s="61"/>
      <c r="CA97" s="61"/>
      <c r="CB97" s="61"/>
      <c r="CC97" s="61"/>
      <c r="CD97" s="61"/>
      <c r="CE97" s="61"/>
      <c r="CF97" s="61"/>
      <c r="CG97" s="61"/>
      <c r="CH97" s="61"/>
      <c r="CI97" s="61"/>
      <c r="CJ97" s="61"/>
      <c r="CK97" s="61"/>
      <c r="CL97" s="98"/>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c r="FO97" s="61"/>
      <c r="FP97" s="61"/>
      <c r="FQ97" s="61"/>
      <c r="FR97" s="61"/>
    </row>
    <row r="98" spans="1:174" s="68" customFormat="1" ht="12.75">
      <c r="A98" s="103"/>
      <c r="C98" s="102"/>
      <c r="D98" s="102"/>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98"/>
      <c r="BS98" s="98"/>
      <c r="BT98" s="98"/>
      <c r="BU98" s="61"/>
      <c r="BV98" s="61"/>
      <c r="BW98" s="61"/>
      <c r="BX98" s="61"/>
      <c r="BY98" s="61"/>
      <c r="BZ98" s="61"/>
      <c r="CA98" s="61"/>
      <c r="CB98" s="61"/>
      <c r="CC98" s="61"/>
      <c r="CD98" s="61"/>
      <c r="CE98" s="61"/>
      <c r="CF98" s="61"/>
      <c r="CG98" s="61"/>
      <c r="CH98" s="61"/>
      <c r="CI98" s="61"/>
      <c r="CJ98" s="61"/>
      <c r="CK98" s="61"/>
      <c r="CL98" s="98"/>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row>
    <row r="99" spans="1:174" s="68" customFormat="1" ht="12.75">
      <c r="A99" s="103"/>
      <c r="C99" s="102"/>
      <c r="D99" s="102"/>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98"/>
      <c r="BS99" s="98"/>
      <c r="BT99" s="98"/>
      <c r="BU99" s="61"/>
      <c r="BV99" s="61"/>
      <c r="BW99" s="61"/>
      <c r="BX99" s="61"/>
      <c r="BY99" s="61"/>
      <c r="BZ99" s="61"/>
      <c r="CA99" s="61"/>
      <c r="CB99" s="61"/>
      <c r="CC99" s="61"/>
      <c r="CD99" s="61"/>
      <c r="CE99" s="61"/>
      <c r="CF99" s="61"/>
      <c r="CG99" s="61"/>
      <c r="CH99" s="61"/>
      <c r="CI99" s="61"/>
      <c r="CJ99" s="61"/>
      <c r="CK99" s="61"/>
      <c r="CL99" s="98"/>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row>
    <row r="100" spans="1:174" s="68" customFormat="1" ht="12.75">
      <c r="A100" s="103"/>
      <c r="C100" s="102"/>
      <c r="D100" s="102"/>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98"/>
      <c r="BS100" s="98"/>
      <c r="BT100" s="98"/>
      <c r="BU100" s="61"/>
      <c r="BV100" s="61"/>
      <c r="BW100" s="61"/>
      <c r="BX100" s="61"/>
      <c r="BY100" s="61"/>
      <c r="BZ100" s="61"/>
      <c r="CA100" s="61"/>
      <c r="CB100" s="61"/>
      <c r="CC100" s="61"/>
      <c r="CD100" s="61"/>
      <c r="CE100" s="61"/>
      <c r="CF100" s="61"/>
      <c r="CG100" s="61"/>
      <c r="CH100" s="61"/>
      <c r="CI100" s="61"/>
      <c r="CJ100" s="61"/>
      <c r="CK100" s="61"/>
      <c r="CL100" s="98"/>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c r="FO100" s="61"/>
      <c r="FP100" s="61"/>
      <c r="FQ100" s="61"/>
      <c r="FR100" s="61"/>
    </row>
    <row r="101" spans="1:174" s="68" customFormat="1" ht="12.75">
      <c r="A101" s="103"/>
      <c r="C101" s="102"/>
      <c r="D101" s="102"/>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98"/>
      <c r="BS101" s="98"/>
      <c r="BT101" s="98"/>
      <c r="BU101" s="61"/>
      <c r="BV101" s="61"/>
      <c r="BW101" s="61"/>
      <c r="BX101" s="61"/>
      <c r="BY101" s="61"/>
      <c r="BZ101" s="61"/>
      <c r="CA101" s="61"/>
      <c r="CB101" s="61"/>
      <c r="CC101" s="61"/>
      <c r="CD101" s="61"/>
      <c r="CE101" s="61"/>
      <c r="CF101" s="61"/>
      <c r="CG101" s="61"/>
      <c r="CH101" s="61"/>
      <c r="CI101" s="61"/>
      <c r="CJ101" s="61"/>
      <c r="CK101" s="61"/>
      <c r="CL101" s="98"/>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c r="FN101" s="61"/>
      <c r="FO101" s="61"/>
      <c r="FP101" s="61"/>
      <c r="FQ101" s="61"/>
      <c r="FR101" s="61"/>
    </row>
    <row r="102" spans="1:174" s="68" customFormat="1" ht="12.75">
      <c r="A102" s="103"/>
      <c r="C102" s="102"/>
      <c r="D102" s="102"/>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98"/>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c r="FR102" s="61"/>
    </row>
    <row r="103" spans="1:174" s="68" customFormat="1" ht="12" customHeight="1">
      <c r="A103" s="103"/>
      <c r="C103" s="102"/>
      <c r="D103" s="102"/>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98"/>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c r="FR103" s="61"/>
    </row>
    <row r="104" spans="1:174" s="68" customFormat="1" ht="12.75">
      <c r="A104" s="103"/>
      <c r="C104" s="102"/>
      <c r="D104" s="102"/>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98"/>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c r="FO104" s="61"/>
      <c r="FP104" s="61"/>
      <c r="FQ104" s="61"/>
      <c r="FR104" s="61"/>
    </row>
    <row r="105" spans="1:174" s="68" customFormat="1" ht="12.75">
      <c r="A105" s="103"/>
      <c r="C105" s="102"/>
      <c r="D105" s="102"/>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98"/>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c r="FN105" s="61"/>
      <c r="FO105" s="61"/>
      <c r="FP105" s="61"/>
      <c r="FQ105" s="61"/>
      <c r="FR105" s="61"/>
    </row>
    <row r="106" spans="1:174" s="68" customFormat="1" ht="12.75">
      <c r="A106" s="103"/>
      <c r="C106" s="102"/>
      <c r="D106" s="102"/>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98"/>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row>
    <row r="107" spans="1:174" s="68" customFormat="1" ht="12.75">
      <c r="A107" s="103"/>
      <c r="C107" s="102"/>
      <c r="D107" s="102"/>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98"/>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c r="FN107" s="61"/>
      <c r="FO107" s="61"/>
      <c r="FP107" s="61"/>
      <c r="FQ107" s="61"/>
      <c r="FR107" s="61"/>
    </row>
    <row r="108" spans="1:174" s="68" customFormat="1" ht="12.75">
      <c r="A108" s="103"/>
      <c r="C108" s="102"/>
      <c r="D108" s="102"/>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98"/>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c r="FD108" s="61"/>
      <c r="FE108" s="61"/>
      <c r="FF108" s="61"/>
      <c r="FG108" s="61"/>
      <c r="FH108" s="61"/>
      <c r="FI108" s="61"/>
      <c r="FJ108" s="61"/>
      <c r="FK108" s="61"/>
      <c r="FL108" s="61"/>
      <c r="FM108" s="61"/>
      <c r="FN108" s="61"/>
      <c r="FO108" s="61"/>
      <c r="FP108" s="61"/>
      <c r="FQ108" s="61"/>
      <c r="FR108" s="61"/>
    </row>
    <row r="109" spans="1:174" s="68" customFormat="1" ht="12.75">
      <c r="A109" s="103"/>
      <c r="C109" s="102"/>
      <c r="D109" s="102"/>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98"/>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c r="FD109" s="61"/>
      <c r="FE109" s="61"/>
      <c r="FF109" s="61"/>
      <c r="FG109" s="61"/>
      <c r="FH109" s="61"/>
      <c r="FI109" s="61"/>
      <c r="FJ109" s="61"/>
      <c r="FK109" s="61"/>
      <c r="FL109" s="61"/>
      <c r="FM109" s="61"/>
      <c r="FN109" s="61"/>
      <c r="FO109" s="61"/>
      <c r="FP109" s="61"/>
      <c r="FQ109" s="61"/>
      <c r="FR109" s="61"/>
    </row>
    <row r="110" spans="1:174" s="68" customFormat="1" ht="12.75">
      <c r="A110" s="103"/>
      <c r="C110" s="102"/>
      <c r="D110" s="102"/>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98"/>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c r="FD110" s="61"/>
      <c r="FE110" s="61"/>
      <c r="FF110" s="61"/>
      <c r="FG110" s="61"/>
      <c r="FH110" s="61"/>
      <c r="FI110" s="61"/>
      <c r="FJ110" s="61"/>
      <c r="FK110" s="61"/>
      <c r="FL110" s="61"/>
      <c r="FM110" s="61"/>
      <c r="FN110" s="61"/>
      <c r="FO110" s="61"/>
      <c r="FP110" s="61"/>
      <c r="FQ110" s="61"/>
      <c r="FR110" s="61"/>
    </row>
    <row r="111" spans="1:174" s="68" customFormat="1" ht="12.75">
      <c r="A111" s="103"/>
      <c r="C111" s="102"/>
      <c r="D111" s="102"/>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98"/>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c r="FD111" s="61"/>
      <c r="FE111" s="61"/>
      <c r="FF111" s="61"/>
      <c r="FG111" s="61"/>
      <c r="FH111" s="61"/>
      <c r="FI111" s="61"/>
      <c r="FJ111" s="61"/>
      <c r="FK111" s="61"/>
      <c r="FL111" s="61"/>
      <c r="FM111" s="61"/>
      <c r="FN111" s="61"/>
      <c r="FO111" s="61"/>
      <c r="FP111" s="61"/>
      <c r="FQ111" s="61"/>
      <c r="FR111" s="61"/>
    </row>
    <row r="112" spans="1:174" s="68" customFormat="1" ht="12.75">
      <c r="A112" s="103"/>
      <c r="C112" s="102"/>
      <c r="D112" s="102"/>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98"/>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c r="FM112" s="61"/>
      <c r="FN112" s="61"/>
      <c r="FO112" s="61"/>
      <c r="FP112" s="61"/>
      <c r="FQ112" s="61"/>
      <c r="FR112" s="61"/>
    </row>
    <row r="113" spans="1:174" s="68" customFormat="1" ht="12.75">
      <c r="A113" s="103"/>
      <c r="C113" s="102"/>
      <c r="D113" s="102"/>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98"/>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c r="FR113" s="61"/>
    </row>
    <row r="114" spans="1:174" s="68" customFormat="1" ht="12.75">
      <c r="A114" s="103"/>
      <c r="C114" s="102"/>
      <c r="D114" s="102"/>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98"/>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c r="FO114" s="61"/>
      <c r="FP114" s="61"/>
      <c r="FQ114" s="61"/>
      <c r="FR114" s="61"/>
    </row>
    <row r="115" spans="1:174" s="68" customFormat="1" ht="12.75">
      <c r="A115" s="103"/>
      <c r="C115" s="102"/>
      <c r="D115" s="102"/>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98"/>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c r="FJ115" s="61"/>
      <c r="FK115" s="61"/>
      <c r="FL115" s="61"/>
      <c r="FM115" s="61"/>
      <c r="FN115" s="61"/>
      <c r="FO115" s="61"/>
      <c r="FP115" s="61"/>
      <c r="FQ115" s="61"/>
      <c r="FR115" s="61"/>
    </row>
    <row r="116" spans="1:174" s="68" customFormat="1" ht="12.75">
      <c r="A116" s="103"/>
      <c r="C116" s="102"/>
      <c r="D116" s="102"/>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98"/>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c r="FM116" s="61"/>
      <c r="FN116" s="61"/>
      <c r="FO116" s="61"/>
      <c r="FP116" s="61"/>
      <c r="FQ116" s="61"/>
      <c r="FR116" s="61"/>
    </row>
    <row r="117" spans="1:174" s="68" customFormat="1" ht="12.75">
      <c r="A117" s="103"/>
      <c r="C117" s="102"/>
      <c r="D117" s="102"/>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98"/>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c r="FJ117" s="61"/>
      <c r="FK117" s="61"/>
      <c r="FL117" s="61"/>
      <c r="FM117" s="61"/>
      <c r="FN117" s="61"/>
      <c r="FO117" s="61"/>
      <c r="FP117" s="61"/>
      <c r="FQ117" s="61"/>
      <c r="FR117" s="61"/>
    </row>
    <row r="118" spans="1:174" s="68" customFormat="1" ht="12.75">
      <c r="A118" s="103"/>
      <c r="C118" s="102"/>
      <c r="D118" s="102"/>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98"/>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61"/>
      <c r="FF118" s="61"/>
      <c r="FG118" s="61"/>
      <c r="FH118" s="61"/>
      <c r="FI118" s="61"/>
      <c r="FJ118" s="61"/>
      <c r="FK118" s="61"/>
      <c r="FL118" s="61"/>
      <c r="FM118" s="61"/>
      <c r="FN118" s="61"/>
      <c r="FO118" s="61"/>
      <c r="FP118" s="61"/>
      <c r="FQ118" s="61"/>
      <c r="FR118" s="61"/>
    </row>
    <row r="119" spans="1:174" s="68" customFormat="1" ht="12.75">
      <c r="A119" s="103"/>
      <c r="C119" s="102"/>
      <c r="D119" s="102"/>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98"/>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c r="FO119" s="61"/>
      <c r="FP119" s="61"/>
      <c r="FQ119" s="61"/>
      <c r="FR119" s="61"/>
    </row>
    <row r="120" spans="1:174" s="68" customFormat="1" ht="12.75">
      <c r="A120" s="103"/>
      <c r="C120" s="102"/>
      <c r="D120" s="102"/>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98"/>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c r="FD120" s="61"/>
      <c r="FE120" s="61"/>
      <c r="FF120" s="61"/>
      <c r="FG120" s="61"/>
      <c r="FH120" s="61"/>
      <c r="FI120" s="61"/>
      <c r="FJ120" s="61"/>
      <c r="FK120" s="61"/>
      <c r="FL120" s="61"/>
      <c r="FM120" s="61"/>
      <c r="FN120" s="61"/>
      <c r="FO120" s="61"/>
      <c r="FP120" s="61"/>
      <c r="FQ120" s="61"/>
      <c r="FR120" s="61"/>
    </row>
    <row r="121" spans="1:174" s="68" customFormat="1" ht="12.75">
      <c r="A121" s="103"/>
      <c r="C121" s="102"/>
      <c r="D121" s="102"/>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98"/>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c r="FD121" s="61"/>
      <c r="FE121" s="61"/>
      <c r="FF121" s="61"/>
      <c r="FG121" s="61"/>
      <c r="FH121" s="61"/>
      <c r="FI121" s="61"/>
      <c r="FJ121" s="61"/>
      <c r="FK121" s="61"/>
      <c r="FL121" s="61"/>
      <c r="FM121" s="61"/>
      <c r="FN121" s="61"/>
      <c r="FO121" s="61"/>
      <c r="FP121" s="61"/>
      <c r="FQ121" s="61"/>
      <c r="FR121" s="61"/>
    </row>
    <row r="122" spans="1:174" s="68" customFormat="1" ht="12.75">
      <c r="A122" s="103"/>
      <c r="C122" s="102"/>
      <c r="D122" s="102"/>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98"/>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c r="FD122" s="61"/>
      <c r="FE122" s="61"/>
      <c r="FF122" s="61"/>
      <c r="FG122" s="61"/>
      <c r="FH122" s="61"/>
      <c r="FI122" s="61"/>
      <c r="FJ122" s="61"/>
      <c r="FK122" s="61"/>
      <c r="FL122" s="61"/>
      <c r="FM122" s="61"/>
      <c r="FN122" s="61"/>
      <c r="FO122" s="61"/>
      <c r="FP122" s="61"/>
      <c r="FQ122" s="61"/>
      <c r="FR122" s="61"/>
    </row>
    <row r="123" spans="1:174" s="68" customFormat="1" ht="12.75">
      <c r="A123" s="103"/>
      <c r="C123" s="102"/>
      <c r="D123" s="102"/>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98"/>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c r="FC123" s="61"/>
      <c r="FD123" s="61"/>
      <c r="FE123" s="61"/>
      <c r="FF123" s="61"/>
      <c r="FG123" s="61"/>
      <c r="FH123" s="61"/>
      <c r="FI123" s="61"/>
      <c r="FJ123" s="61"/>
      <c r="FK123" s="61"/>
      <c r="FL123" s="61"/>
      <c r="FM123" s="61"/>
      <c r="FN123" s="61"/>
      <c r="FO123" s="61"/>
      <c r="FP123" s="61"/>
      <c r="FQ123" s="61"/>
      <c r="FR123" s="61"/>
    </row>
    <row r="124" spans="1:174" s="68" customFormat="1" ht="12.75">
      <c r="A124" s="103"/>
      <c r="C124" s="102"/>
      <c r="D124" s="102"/>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98"/>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c r="FD124" s="61"/>
      <c r="FE124" s="61"/>
      <c r="FF124" s="61"/>
      <c r="FG124" s="61"/>
      <c r="FH124" s="61"/>
      <c r="FI124" s="61"/>
      <c r="FJ124" s="61"/>
      <c r="FK124" s="61"/>
      <c r="FL124" s="61"/>
      <c r="FM124" s="61"/>
      <c r="FN124" s="61"/>
      <c r="FO124" s="61"/>
      <c r="FP124" s="61"/>
      <c r="FQ124" s="61"/>
      <c r="FR124" s="61"/>
    </row>
    <row r="125" spans="1:174" s="68" customFormat="1" ht="12.75">
      <c r="A125" s="103"/>
      <c r="C125" s="102"/>
      <c r="D125" s="102"/>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98"/>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61"/>
      <c r="FF125" s="61"/>
      <c r="FG125" s="61"/>
      <c r="FH125" s="61"/>
      <c r="FI125" s="61"/>
      <c r="FJ125" s="61"/>
      <c r="FK125" s="61"/>
      <c r="FL125" s="61"/>
      <c r="FM125" s="61"/>
      <c r="FN125" s="61"/>
      <c r="FO125" s="61"/>
      <c r="FP125" s="61"/>
      <c r="FQ125" s="61"/>
      <c r="FR125" s="61"/>
    </row>
    <row r="126" spans="1:174" s="68" customFormat="1" ht="12.75">
      <c r="A126" s="103"/>
      <c r="C126" s="102"/>
      <c r="D126" s="102"/>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98"/>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61"/>
      <c r="FF126" s="61"/>
      <c r="FG126" s="61"/>
      <c r="FH126" s="61"/>
      <c r="FI126" s="61"/>
      <c r="FJ126" s="61"/>
      <c r="FK126" s="61"/>
      <c r="FL126" s="61"/>
      <c r="FM126" s="61"/>
      <c r="FN126" s="61"/>
      <c r="FO126" s="61"/>
      <c r="FP126" s="61"/>
      <c r="FQ126" s="61"/>
      <c r="FR126" s="61"/>
    </row>
    <row r="127" spans="1:174" s="68" customFormat="1" ht="12.75">
      <c r="A127" s="103"/>
      <c r="C127" s="102"/>
      <c r="D127" s="102"/>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98"/>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c r="FD127" s="61"/>
      <c r="FE127" s="61"/>
      <c r="FF127" s="61"/>
      <c r="FG127" s="61"/>
      <c r="FH127" s="61"/>
      <c r="FI127" s="61"/>
      <c r="FJ127" s="61"/>
      <c r="FK127" s="61"/>
      <c r="FL127" s="61"/>
      <c r="FM127" s="61"/>
      <c r="FN127" s="61"/>
      <c r="FO127" s="61"/>
      <c r="FP127" s="61"/>
      <c r="FQ127" s="61"/>
      <c r="FR127" s="61"/>
    </row>
    <row r="128" spans="1:174" s="68" customFormat="1" ht="12.75">
      <c r="A128" s="103"/>
      <c r="C128" s="102"/>
      <c r="D128" s="102"/>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98"/>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c r="FD128" s="61"/>
      <c r="FE128" s="61"/>
      <c r="FF128" s="61"/>
      <c r="FG128" s="61"/>
      <c r="FH128" s="61"/>
      <c r="FI128" s="61"/>
      <c r="FJ128" s="61"/>
      <c r="FK128" s="61"/>
      <c r="FL128" s="61"/>
      <c r="FM128" s="61"/>
      <c r="FN128" s="61"/>
      <c r="FO128" s="61"/>
      <c r="FP128" s="61"/>
      <c r="FQ128" s="61"/>
      <c r="FR128" s="61"/>
    </row>
    <row r="129" spans="1:174" s="68" customFormat="1" ht="12.75">
      <c r="A129" s="103"/>
      <c r="C129" s="102"/>
      <c r="D129" s="102"/>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98"/>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row>
    <row r="130" ht="12.75">
      <c r="CL130" s="55"/>
    </row>
    <row r="131" ht="12.75">
      <c r="CL131" s="55"/>
    </row>
    <row r="132" ht="12.75">
      <c r="CL132" s="55"/>
    </row>
    <row r="133" ht="12.75">
      <c r="CL133" s="55"/>
    </row>
    <row r="134" ht="12.75">
      <c r="CL134" s="55"/>
    </row>
    <row r="135" ht="12.75">
      <c r="CL135" s="55"/>
    </row>
    <row r="136" ht="12.75">
      <c r="CL136" s="55"/>
    </row>
    <row r="137" ht="12.75">
      <c r="CL137" s="55"/>
    </row>
    <row r="138" ht="12.75">
      <c r="CL138" s="55"/>
    </row>
    <row r="139" ht="12.75">
      <c r="CL139" s="55"/>
    </row>
    <row r="140" ht="12.75">
      <c r="CL140" s="55"/>
    </row>
    <row r="141" ht="12.75">
      <c r="CL141" s="55"/>
    </row>
    <row r="142" ht="12.75">
      <c r="CL142" s="55"/>
    </row>
    <row r="143" ht="12.75">
      <c r="CL143" s="55"/>
    </row>
    <row r="144" ht="12.75">
      <c r="CL144" s="55"/>
    </row>
    <row r="145" ht="12.75">
      <c r="CL145" s="55"/>
    </row>
    <row r="146" ht="12.75">
      <c r="CL146" s="55"/>
    </row>
    <row r="147" ht="12.75">
      <c r="CL147" s="55"/>
    </row>
    <row r="148" ht="12.75">
      <c r="CL148" s="55"/>
    </row>
    <row r="149" ht="12.75">
      <c r="CL149" s="55"/>
    </row>
  </sheetData>
  <sheetProtection/>
  <protectedRanges>
    <protectedRange sqref="E17:F22 C53:F53 D86:F88 F81:F82 F66 E78:F79 C23:F23 E24:F26 E52:F52 E67:F76 C77:F77 C62:G63 E29:G48 G52:G53 E59:G59 E83:G85 G17:G26 C55:G55 G67:G79" name="Zonă1"/>
    <protectedRange sqref="D17" name="Zonă1_1"/>
    <protectedRange sqref="D24" name="Zonă1_2"/>
    <protectedRange sqref="D29:D44" name="Zonă1_3"/>
    <protectedRange sqref="D59" name="Zonă1_4"/>
    <protectedRange sqref="D66:D74" name="Zonă1_5"/>
    <protectedRange sqref="D83" name="Zonă1_6"/>
  </protectedRanges>
  <mergeCells count="32">
    <mergeCell ref="AU4:AY4"/>
    <mergeCell ref="AA4:AE4"/>
    <mergeCell ref="AF4:AJ4"/>
    <mergeCell ref="AK4:AO4"/>
    <mergeCell ref="AP4:AT4"/>
    <mergeCell ref="H4:K4"/>
    <mergeCell ref="L4:P4"/>
    <mergeCell ref="Q4:U4"/>
    <mergeCell ref="V4:Z4"/>
    <mergeCell ref="AZ4:BD4"/>
    <mergeCell ref="BO4:BS4"/>
    <mergeCell ref="BT4:BX4"/>
    <mergeCell ref="BY4:CC4"/>
    <mergeCell ref="BJ4:BN4"/>
    <mergeCell ref="BE4:BI4"/>
    <mergeCell ref="CD4:CH4"/>
    <mergeCell ref="CI4:CM4"/>
    <mergeCell ref="EV4:EZ4"/>
    <mergeCell ref="FA4:FE4"/>
    <mergeCell ref="EG4:EK4"/>
    <mergeCell ref="EL4:EP4"/>
    <mergeCell ref="EQ4:EU4"/>
    <mergeCell ref="A89:B89"/>
    <mergeCell ref="DR4:DV4"/>
    <mergeCell ref="DW4:EA4"/>
    <mergeCell ref="EB4:EF4"/>
    <mergeCell ref="CN4:CR4"/>
    <mergeCell ref="CS4:CW4"/>
    <mergeCell ref="CX4:DB4"/>
    <mergeCell ref="DC4:DG4"/>
    <mergeCell ref="DH4:DL4"/>
    <mergeCell ref="DM4:DQ4"/>
  </mergeCells>
  <printOptions/>
  <pageMargins left="0.75" right="0.75" top="1" bottom="1" header="0.5" footer="0.5"/>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abColor rgb="FFCC00CC"/>
  </sheetPr>
  <dimension ref="A1:IJ192"/>
  <sheetViews>
    <sheetView zoomScale="90" zoomScaleNormal="90" zoomScalePageLayoutView="0" workbookViewId="0" topLeftCell="A1">
      <pane xSplit="2" ySplit="6" topLeftCell="D169" activePane="bottomRight" state="frozen"/>
      <selection pane="topLeft" activeCell="D130" sqref="D130:E130"/>
      <selection pane="topRight" activeCell="D130" sqref="D130:E130"/>
      <selection pane="bottomLeft" activeCell="D130" sqref="D130:E130"/>
      <selection pane="bottomRight" activeCell="F176" sqref="F176"/>
    </sheetView>
  </sheetViews>
  <sheetFormatPr defaultColWidth="9.140625" defaultRowHeight="12.75"/>
  <cols>
    <col min="1" max="1" width="13.421875" style="1" bestFit="1" customWidth="1"/>
    <col min="2" max="2" width="71.28125" style="4" customWidth="1"/>
    <col min="3" max="3" width="15.8515625" style="4" customWidth="1"/>
    <col min="4" max="4" width="14.8515625" style="4" customWidth="1"/>
    <col min="5" max="5" width="15.7109375" style="4" bestFit="1" customWidth="1"/>
    <col min="6" max="6" width="15.421875" style="4" bestFit="1" customWidth="1"/>
    <col min="7" max="7" width="14.57421875" style="4" bestFit="1" customWidth="1"/>
    <col min="8" max="8" width="14.57421875" style="5" customWidth="1"/>
    <col min="9" max="16384" width="9.140625" style="5" customWidth="1"/>
  </cols>
  <sheetData>
    <row r="1" ht="17.25">
      <c r="B1" s="2" t="s">
        <v>413</v>
      </c>
    </row>
    <row r="2" ht="15">
      <c r="B2" s="3"/>
    </row>
    <row r="3" spans="2:3" ht="15">
      <c r="B3" s="3"/>
      <c r="C3" s="6"/>
    </row>
    <row r="4" spans="3:7" ht="15">
      <c r="C4" s="7"/>
      <c r="D4" s="7"/>
      <c r="E4" s="8"/>
      <c r="F4" s="9"/>
      <c r="G4" s="111" t="s">
        <v>405</v>
      </c>
    </row>
    <row r="5" spans="1:7" s="13" customFormat="1" ht="90">
      <c r="A5" s="10" t="s">
        <v>0</v>
      </c>
      <c r="B5" s="11" t="s">
        <v>1</v>
      </c>
      <c r="C5" s="11" t="s">
        <v>2</v>
      </c>
      <c r="D5" s="12" t="s">
        <v>3</v>
      </c>
      <c r="E5" s="12" t="s">
        <v>4</v>
      </c>
      <c r="F5" s="11" t="s">
        <v>5</v>
      </c>
      <c r="G5" s="11" t="s">
        <v>6</v>
      </c>
    </row>
    <row r="6" spans="1:7" ht="15">
      <c r="A6" s="14"/>
      <c r="B6" s="15" t="s">
        <v>7</v>
      </c>
      <c r="C6" s="16">
        <v>1</v>
      </c>
      <c r="D6" s="16">
        <v>2</v>
      </c>
      <c r="E6" s="16">
        <v>3</v>
      </c>
      <c r="F6" s="16">
        <v>4</v>
      </c>
      <c r="G6" s="16" t="s">
        <v>8</v>
      </c>
    </row>
    <row r="7" spans="1:8" s="19" customFormat="1" ht="16.5" customHeight="1">
      <c r="A7" s="17" t="s">
        <v>9</v>
      </c>
      <c r="B7" s="18" t="s">
        <v>10</v>
      </c>
      <c r="C7" s="114">
        <f aca="true" t="shared" si="0" ref="C7:H7">+C8+C16</f>
        <v>222065790</v>
      </c>
      <c r="D7" s="114">
        <f t="shared" si="0"/>
        <v>219267150</v>
      </c>
      <c r="E7" s="114">
        <f t="shared" si="0"/>
        <v>134431020</v>
      </c>
      <c r="F7" s="114">
        <f t="shared" si="0"/>
        <v>98243671.67999999</v>
      </c>
      <c r="G7" s="114">
        <f t="shared" si="0"/>
        <v>27249681.680000003</v>
      </c>
      <c r="H7" s="114">
        <f t="shared" si="0"/>
        <v>70993989.99999999</v>
      </c>
    </row>
    <row r="8" spans="1:8" s="19" customFormat="1" ht="15">
      <c r="A8" s="17" t="s">
        <v>11</v>
      </c>
      <c r="B8" s="20" t="s">
        <v>12</v>
      </c>
      <c r="C8" s="115">
        <f aca="true" t="shared" si="1" ref="C8:H8">+C9+C10+C13+C11+C12+C15+C165</f>
        <v>222065790</v>
      </c>
      <c r="D8" s="115">
        <f t="shared" si="1"/>
        <v>219267150</v>
      </c>
      <c r="E8" s="115">
        <f t="shared" si="1"/>
        <v>134431020</v>
      </c>
      <c r="F8" s="115">
        <f t="shared" si="1"/>
        <v>98243671.67999999</v>
      </c>
      <c r="G8" s="115">
        <f t="shared" si="1"/>
        <v>27249681.680000003</v>
      </c>
      <c r="H8" s="115">
        <f t="shared" si="1"/>
        <v>70993989.99999999</v>
      </c>
    </row>
    <row r="9" spans="1:8" s="19" customFormat="1" ht="15">
      <c r="A9" s="17" t="s">
        <v>13</v>
      </c>
      <c r="B9" s="20" t="s">
        <v>14</v>
      </c>
      <c r="C9" s="115">
        <f aca="true" t="shared" si="2" ref="C9:H9">+C23</f>
        <v>4292400</v>
      </c>
      <c r="D9" s="115">
        <f t="shared" si="2"/>
        <v>4292400</v>
      </c>
      <c r="E9" s="115">
        <f t="shared" si="2"/>
        <v>2092020</v>
      </c>
      <c r="F9" s="115">
        <f t="shared" si="2"/>
        <v>1286993</v>
      </c>
      <c r="G9" s="115">
        <f t="shared" si="2"/>
        <v>335605</v>
      </c>
      <c r="H9" s="115">
        <f t="shared" si="2"/>
        <v>951388</v>
      </c>
    </row>
    <row r="10" spans="1:8" s="19" customFormat="1" ht="16.5" customHeight="1">
      <c r="A10" s="17" t="s">
        <v>15</v>
      </c>
      <c r="B10" s="20" t="s">
        <v>16</v>
      </c>
      <c r="C10" s="115">
        <f aca="true" t="shared" si="3" ref="C10:H10">+C41</f>
        <v>191067990</v>
      </c>
      <c r="D10" s="115">
        <f t="shared" si="3"/>
        <v>188269350</v>
      </c>
      <c r="E10" s="115">
        <f t="shared" si="3"/>
        <v>109347600</v>
      </c>
      <c r="F10" s="115">
        <f t="shared" si="3"/>
        <v>76148926.97</v>
      </c>
      <c r="G10" s="115">
        <f t="shared" si="3"/>
        <v>19469686.490000002</v>
      </c>
      <c r="H10" s="115">
        <f t="shared" si="3"/>
        <v>56679240.48</v>
      </c>
    </row>
    <row r="11" spans="1:8" s="19" customFormat="1" ht="15">
      <c r="A11" s="17" t="s">
        <v>17</v>
      </c>
      <c r="B11" s="20" t="s">
        <v>18</v>
      </c>
      <c r="C11" s="115">
        <f aca="true" t="shared" si="4" ref="C11:H11">+C68</f>
        <v>0</v>
      </c>
      <c r="D11" s="115">
        <f t="shared" si="4"/>
        <v>0</v>
      </c>
      <c r="E11" s="115">
        <f t="shared" si="4"/>
        <v>0</v>
      </c>
      <c r="F11" s="115">
        <f t="shared" si="4"/>
        <v>0</v>
      </c>
      <c r="G11" s="115">
        <f t="shared" si="4"/>
        <v>0</v>
      </c>
      <c r="H11" s="115">
        <f t="shared" si="4"/>
        <v>0</v>
      </c>
    </row>
    <row r="12" spans="1:8" s="19" customFormat="1" ht="30">
      <c r="A12" s="17"/>
      <c r="B12" s="20" t="s">
        <v>19</v>
      </c>
      <c r="C12" s="115">
        <f aca="true" t="shared" si="5" ref="C12:H12">C166</f>
        <v>19006400</v>
      </c>
      <c r="D12" s="115">
        <f t="shared" si="5"/>
        <v>19006400</v>
      </c>
      <c r="E12" s="115">
        <f t="shared" si="5"/>
        <v>19006400</v>
      </c>
      <c r="F12" s="115">
        <f t="shared" si="5"/>
        <v>19005336</v>
      </c>
      <c r="G12" s="115">
        <f t="shared" si="5"/>
        <v>7083176</v>
      </c>
      <c r="H12" s="115">
        <f t="shared" si="5"/>
        <v>11922160</v>
      </c>
    </row>
    <row r="13" spans="1:8" s="19" customFormat="1" ht="16.5" customHeight="1">
      <c r="A13" s="17" t="s">
        <v>20</v>
      </c>
      <c r="B13" s="20" t="s">
        <v>21</v>
      </c>
      <c r="C13" s="115">
        <f aca="true" t="shared" si="6" ref="C13:H13">C171</f>
        <v>7699000</v>
      </c>
      <c r="D13" s="115">
        <f t="shared" si="6"/>
        <v>7699000</v>
      </c>
      <c r="E13" s="115">
        <f t="shared" si="6"/>
        <v>3985000</v>
      </c>
      <c r="F13" s="115">
        <f t="shared" si="6"/>
        <v>1860563</v>
      </c>
      <c r="G13" s="115">
        <f t="shared" si="6"/>
        <v>403232</v>
      </c>
      <c r="H13" s="115">
        <f t="shared" si="6"/>
        <v>1457331</v>
      </c>
    </row>
    <row r="14" spans="1:8" s="19" customFormat="1" ht="30">
      <c r="A14" s="17" t="s">
        <v>22</v>
      </c>
      <c r="B14" s="20" t="s">
        <v>23</v>
      </c>
      <c r="C14" s="115">
        <f aca="true" t="shared" si="7" ref="C14:H14">C178</f>
        <v>0</v>
      </c>
      <c r="D14" s="115">
        <f t="shared" si="7"/>
        <v>0</v>
      </c>
      <c r="E14" s="115">
        <f t="shared" si="7"/>
        <v>0</v>
      </c>
      <c r="F14" s="115">
        <f t="shared" si="7"/>
        <v>0</v>
      </c>
      <c r="G14" s="115">
        <f t="shared" si="7"/>
        <v>0</v>
      </c>
      <c r="H14" s="115">
        <f t="shared" si="7"/>
        <v>0</v>
      </c>
    </row>
    <row r="15" spans="1:8" s="19" customFormat="1" ht="16.5" customHeight="1">
      <c r="A15" s="17" t="s">
        <v>24</v>
      </c>
      <c r="B15" s="20" t="s">
        <v>24</v>
      </c>
      <c r="C15" s="115">
        <f aca="true" t="shared" si="8" ref="C15:H15">C71</f>
        <v>0</v>
      </c>
      <c r="D15" s="115">
        <f t="shared" si="8"/>
        <v>0</v>
      </c>
      <c r="E15" s="115">
        <f t="shared" si="8"/>
        <v>0</v>
      </c>
      <c r="F15" s="115">
        <f t="shared" si="8"/>
        <v>0</v>
      </c>
      <c r="G15" s="115">
        <f t="shared" si="8"/>
        <v>0</v>
      </c>
      <c r="H15" s="115">
        <f t="shared" si="8"/>
        <v>0</v>
      </c>
    </row>
    <row r="16" spans="1:8" s="19" customFormat="1" ht="16.5" customHeight="1">
      <c r="A16" s="17" t="s">
        <v>25</v>
      </c>
      <c r="B16" s="20" t="s">
        <v>26</v>
      </c>
      <c r="C16" s="115">
        <f aca="true" t="shared" si="9" ref="C16:G17">C75</f>
        <v>0</v>
      </c>
      <c r="D16" s="115">
        <f t="shared" si="9"/>
        <v>0</v>
      </c>
      <c r="E16" s="115">
        <f t="shared" si="9"/>
        <v>0</v>
      </c>
      <c r="F16" s="115">
        <f t="shared" si="9"/>
        <v>0</v>
      </c>
      <c r="G16" s="115">
        <f t="shared" si="9"/>
        <v>0</v>
      </c>
      <c r="H16" s="115">
        <f>H75</f>
        <v>0</v>
      </c>
    </row>
    <row r="17" spans="1:8" s="19" customFormat="1" ht="15">
      <c r="A17" s="17" t="s">
        <v>27</v>
      </c>
      <c r="B17" s="20" t="s">
        <v>28</v>
      </c>
      <c r="C17" s="115">
        <f t="shared" si="9"/>
        <v>0</v>
      </c>
      <c r="D17" s="115">
        <f t="shared" si="9"/>
        <v>0</v>
      </c>
      <c r="E17" s="115">
        <f t="shared" si="9"/>
        <v>0</v>
      </c>
      <c r="F17" s="115">
        <f t="shared" si="9"/>
        <v>0</v>
      </c>
      <c r="G17" s="115">
        <f t="shared" si="9"/>
        <v>0</v>
      </c>
      <c r="H17" s="115">
        <f>H76</f>
        <v>0</v>
      </c>
    </row>
    <row r="18" spans="1:8" s="19" customFormat="1" ht="30">
      <c r="A18" s="17"/>
      <c r="B18" s="20" t="s">
        <v>29</v>
      </c>
      <c r="C18" s="115">
        <f aca="true" t="shared" si="10" ref="C18:H18">C165+C177</f>
        <v>0</v>
      </c>
      <c r="D18" s="115">
        <f t="shared" si="10"/>
        <v>0</v>
      </c>
      <c r="E18" s="115">
        <f t="shared" si="10"/>
        <v>0</v>
      </c>
      <c r="F18" s="115">
        <f t="shared" si="10"/>
        <v>-58147.29</v>
      </c>
      <c r="G18" s="115">
        <f t="shared" si="10"/>
        <v>-42017.810000000005</v>
      </c>
      <c r="H18" s="115">
        <f t="shared" si="10"/>
        <v>-16129.479999999998</v>
      </c>
    </row>
    <row r="19" spans="1:15" s="19" customFormat="1" ht="16.5" customHeight="1">
      <c r="A19" s="17" t="s">
        <v>30</v>
      </c>
      <c r="B19" s="20" t="s">
        <v>31</v>
      </c>
      <c r="C19" s="115">
        <f aca="true" t="shared" si="11" ref="C19:H19">+C20+C16</f>
        <v>222065790</v>
      </c>
      <c r="D19" s="115">
        <f t="shared" si="11"/>
        <v>219267150</v>
      </c>
      <c r="E19" s="115">
        <f t="shared" si="11"/>
        <v>134431020</v>
      </c>
      <c r="F19" s="115">
        <f t="shared" si="11"/>
        <v>98243671.67999999</v>
      </c>
      <c r="G19" s="115">
        <f t="shared" si="11"/>
        <v>27249681.680000003</v>
      </c>
      <c r="H19" s="115">
        <f t="shared" si="11"/>
        <v>70993989.99999999</v>
      </c>
      <c r="O19" s="19" t="s">
        <v>407</v>
      </c>
    </row>
    <row r="20" spans="1:8" s="19" customFormat="1" ht="15">
      <c r="A20" s="17" t="s">
        <v>32</v>
      </c>
      <c r="B20" s="20" t="s">
        <v>12</v>
      </c>
      <c r="C20" s="115">
        <f aca="true" t="shared" si="12" ref="C20:H20">C9+C10+C11+C12+C13+C15+C165</f>
        <v>222065790</v>
      </c>
      <c r="D20" s="115">
        <f t="shared" si="12"/>
        <v>219267150</v>
      </c>
      <c r="E20" s="115">
        <f t="shared" si="12"/>
        <v>134431020</v>
      </c>
      <c r="F20" s="115">
        <f t="shared" si="12"/>
        <v>98243671.67999999</v>
      </c>
      <c r="G20" s="115">
        <f t="shared" si="12"/>
        <v>27249681.680000003</v>
      </c>
      <c r="H20" s="115">
        <f t="shared" si="12"/>
        <v>70993989.99999999</v>
      </c>
    </row>
    <row r="21" spans="1:8" s="19" customFormat="1" ht="16.5" customHeight="1">
      <c r="A21" s="21" t="s">
        <v>33</v>
      </c>
      <c r="B21" s="20" t="s">
        <v>34</v>
      </c>
      <c r="C21" s="115">
        <f aca="true" t="shared" si="13" ref="C21:H21">+C22+C74+C165</f>
        <v>214366790</v>
      </c>
      <c r="D21" s="115">
        <f t="shared" si="13"/>
        <v>211568150</v>
      </c>
      <c r="E21" s="115">
        <f t="shared" si="13"/>
        <v>130446020</v>
      </c>
      <c r="F21" s="115">
        <f t="shared" si="13"/>
        <v>96383108.67999999</v>
      </c>
      <c r="G21" s="115">
        <f t="shared" si="13"/>
        <v>26846449.680000003</v>
      </c>
      <c r="H21" s="115">
        <f t="shared" si="13"/>
        <v>69536658.99999999</v>
      </c>
    </row>
    <row r="22" spans="1:8" s="19" customFormat="1" ht="16.5" customHeight="1">
      <c r="A22" s="17" t="s">
        <v>35</v>
      </c>
      <c r="B22" s="20" t="s">
        <v>12</v>
      </c>
      <c r="C22" s="115">
        <f aca="true" t="shared" si="14" ref="C22:H22">+C23+C41+C68+C166+C71</f>
        <v>214366790</v>
      </c>
      <c r="D22" s="115">
        <f t="shared" si="14"/>
        <v>211568150</v>
      </c>
      <c r="E22" s="115">
        <f t="shared" si="14"/>
        <v>130446020</v>
      </c>
      <c r="F22" s="115">
        <f t="shared" si="14"/>
        <v>96441255.97</v>
      </c>
      <c r="G22" s="115">
        <f t="shared" si="14"/>
        <v>26888467.490000002</v>
      </c>
      <c r="H22" s="115">
        <f t="shared" si="14"/>
        <v>69552788.47999999</v>
      </c>
    </row>
    <row r="23" spans="1:8" s="19" customFormat="1" ht="15">
      <c r="A23" s="17" t="s">
        <v>36</v>
      </c>
      <c r="B23" s="20" t="s">
        <v>14</v>
      </c>
      <c r="C23" s="115">
        <f aca="true" t="shared" si="15" ref="C23:H23">+C24+C33+C31</f>
        <v>4292400</v>
      </c>
      <c r="D23" s="115">
        <f t="shared" si="15"/>
        <v>4292400</v>
      </c>
      <c r="E23" s="115">
        <f t="shared" si="15"/>
        <v>2092020</v>
      </c>
      <c r="F23" s="115">
        <f t="shared" si="15"/>
        <v>1286993</v>
      </c>
      <c r="G23" s="115">
        <f t="shared" si="15"/>
        <v>335605</v>
      </c>
      <c r="H23" s="115">
        <f t="shared" si="15"/>
        <v>951388</v>
      </c>
    </row>
    <row r="24" spans="1:244" s="19" customFormat="1" ht="16.5" customHeight="1">
      <c r="A24" s="17" t="s">
        <v>37</v>
      </c>
      <c r="B24" s="20" t="s">
        <v>38</v>
      </c>
      <c r="C24" s="115">
        <f aca="true" t="shared" si="16" ref="C24:H24">C25+C27+C28+C29+C30+C26</f>
        <v>4072800</v>
      </c>
      <c r="D24" s="115">
        <f t="shared" si="16"/>
        <v>4072800</v>
      </c>
      <c r="E24" s="115">
        <f t="shared" si="16"/>
        <v>1910850</v>
      </c>
      <c r="F24" s="115">
        <f t="shared" si="16"/>
        <v>1205087</v>
      </c>
      <c r="G24" s="115">
        <f t="shared" si="16"/>
        <v>328158</v>
      </c>
      <c r="H24" s="115">
        <f t="shared" si="16"/>
        <v>876929</v>
      </c>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row>
    <row r="25" spans="1:244" s="19" customFormat="1" ht="16.5" customHeight="1">
      <c r="A25" s="22" t="s">
        <v>39</v>
      </c>
      <c r="B25" s="23" t="s">
        <v>40</v>
      </c>
      <c r="C25" s="127">
        <v>3554000</v>
      </c>
      <c r="D25" s="127">
        <v>3554000</v>
      </c>
      <c r="E25" s="127">
        <v>1702520</v>
      </c>
      <c r="F25" s="44">
        <v>1105156</v>
      </c>
      <c r="G25" s="44">
        <f>F25-H25</f>
        <v>282906</v>
      </c>
      <c r="H25" s="44">
        <v>822250</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row>
    <row r="26" spans="1:244" s="19" customFormat="1" ht="15">
      <c r="A26" s="22"/>
      <c r="B26" s="23" t="s">
        <v>41</v>
      </c>
      <c r="C26" s="127">
        <v>450000</v>
      </c>
      <c r="D26" s="127">
        <v>450000</v>
      </c>
      <c r="E26" s="127">
        <v>176000</v>
      </c>
      <c r="F26" s="44">
        <v>79581</v>
      </c>
      <c r="G26" s="44">
        <f>F26-H26</f>
        <v>40553</v>
      </c>
      <c r="H26" s="44">
        <v>39028</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row>
    <row r="27" spans="1:244" s="19" customFormat="1" ht="16.5" customHeight="1">
      <c r="A27" s="22" t="s">
        <v>42</v>
      </c>
      <c r="B27" s="24" t="s">
        <v>43</v>
      </c>
      <c r="C27" s="127">
        <v>18400</v>
      </c>
      <c r="D27" s="127">
        <v>18400</v>
      </c>
      <c r="E27" s="127">
        <v>8390</v>
      </c>
      <c r="F27" s="44">
        <v>4912</v>
      </c>
      <c r="G27" s="44">
        <f>F27-H27</f>
        <v>1152</v>
      </c>
      <c r="H27" s="44">
        <v>3760</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row>
    <row r="28" spans="1:244" s="19" customFormat="1" ht="16.5" customHeight="1">
      <c r="A28" s="22" t="s">
        <v>44</v>
      </c>
      <c r="B28" s="24" t="s">
        <v>45</v>
      </c>
      <c r="C28" s="127">
        <v>600</v>
      </c>
      <c r="D28" s="127">
        <v>600</v>
      </c>
      <c r="E28" s="127">
        <v>450</v>
      </c>
      <c r="F28" s="44">
        <v>238</v>
      </c>
      <c r="G28" s="44">
        <f>F28-H28</f>
        <v>0</v>
      </c>
      <c r="H28" s="44">
        <v>238</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row>
    <row r="29" spans="1:8" ht="16.5" customHeight="1">
      <c r="A29" s="22"/>
      <c r="B29" s="24" t="s">
        <v>46</v>
      </c>
      <c r="C29" s="127"/>
      <c r="D29" s="127"/>
      <c r="E29" s="127"/>
      <c r="F29" s="44"/>
      <c r="G29" s="44"/>
      <c r="H29" s="44"/>
    </row>
    <row r="30" spans="1:8" ht="16.5" customHeight="1">
      <c r="A30" s="22" t="s">
        <v>47</v>
      </c>
      <c r="B30" s="24" t="s">
        <v>48</v>
      </c>
      <c r="C30" s="127">
        <v>49800</v>
      </c>
      <c r="D30" s="127">
        <v>49800</v>
      </c>
      <c r="E30" s="127">
        <v>23490</v>
      </c>
      <c r="F30" s="44">
        <v>15200</v>
      </c>
      <c r="G30" s="44">
        <f>F30-H30</f>
        <v>3547</v>
      </c>
      <c r="H30" s="44">
        <v>11653</v>
      </c>
    </row>
    <row r="31" spans="1:8" ht="16.5" customHeight="1">
      <c r="A31" s="22"/>
      <c r="B31" s="20" t="s">
        <v>49</v>
      </c>
      <c r="C31" s="116">
        <f aca="true" t="shared" si="17" ref="C31:H31">C32</f>
        <v>65000</v>
      </c>
      <c r="D31" s="116">
        <f t="shared" si="17"/>
        <v>65000</v>
      </c>
      <c r="E31" s="116">
        <f t="shared" si="17"/>
        <v>63800</v>
      </c>
      <c r="F31" s="116">
        <f t="shared" si="17"/>
        <v>0</v>
      </c>
      <c r="G31" s="116">
        <f t="shared" si="17"/>
        <v>0</v>
      </c>
      <c r="H31" s="116">
        <f t="shared" si="17"/>
        <v>0</v>
      </c>
    </row>
    <row r="32" spans="1:244" ht="16.5" customHeight="1">
      <c r="A32" s="22"/>
      <c r="B32" s="24" t="s">
        <v>50</v>
      </c>
      <c r="C32" s="127">
        <v>65000</v>
      </c>
      <c r="D32" s="127">
        <v>65000</v>
      </c>
      <c r="E32" s="127">
        <v>63800</v>
      </c>
      <c r="F32" s="44">
        <v>0</v>
      </c>
      <c r="G32" s="44">
        <f>F32-H32</f>
        <v>0</v>
      </c>
      <c r="H32" s="44">
        <v>0</v>
      </c>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row>
    <row r="33" spans="1:9" ht="16.5" customHeight="1">
      <c r="A33" s="17" t="s">
        <v>51</v>
      </c>
      <c r="B33" s="20" t="s">
        <v>52</v>
      </c>
      <c r="C33" s="115">
        <f aca="true" t="shared" si="18" ref="C33:H33">+C34+C35+C36+C37+C38+C39+C40</f>
        <v>154600</v>
      </c>
      <c r="D33" s="115">
        <f t="shared" si="18"/>
        <v>154600</v>
      </c>
      <c r="E33" s="115">
        <f t="shared" si="18"/>
        <v>117370</v>
      </c>
      <c r="F33" s="115">
        <f t="shared" si="18"/>
        <v>81906</v>
      </c>
      <c r="G33" s="115">
        <f t="shared" si="18"/>
        <v>7447</v>
      </c>
      <c r="H33" s="115">
        <f t="shared" si="18"/>
        <v>74459</v>
      </c>
      <c r="I33" s="19"/>
    </row>
    <row r="34" spans="1:8" ht="16.5" customHeight="1">
      <c r="A34" s="22" t="s">
        <v>53</v>
      </c>
      <c r="B34" s="24" t="s">
        <v>54</v>
      </c>
      <c r="C34" s="127">
        <v>45000</v>
      </c>
      <c r="D34" s="127">
        <v>45000</v>
      </c>
      <c r="E34" s="127">
        <v>45000</v>
      </c>
      <c r="F34" s="44">
        <v>42874</v>
      </c>
      <c r="G34" s="44">
        <f aca="true" t="shared" si="19" ref="G34:G39">F34-H34</f>
        <v>0</v>
      </c>
      <c r="H34" s="44">
        <v>42874</v>
      </c>
    </row>
    <row r="35" spans="1:8" ht="16.5" customHeight="1">
      <c r="A35" s="22" t="s">
        <v>55</v>
      </c>
      <c r="B35" s="24" t="s">
        <v>56</v>
      </c>
      <c r="C35" s="127">
        <v>1340</v>
      </c>
      <c r="D35" s="127">
        <v>1340</v>
      </c>
      <c r="E35" s="127">
        <v>1340</v>
      </c>
      <c r="F35" s="44">
        <v>1330</v>
      </c>
      <c r="G35" s="44">
        <f t="shared" si="19"/>
        <v>0</v>
      </c>
      <c r="H35" s="44">
        <v>1330</v>
      </c>
    </row>
    <row r="36" spans="1:244" s="19" customFormat="1" ht="16.5" customHeight="1">
      <c r="A36" s="22" t="s">
        <v>57</v>
      </c>
      <c r="B36" s="24" t="s">
        <v>58</v>
      </c>
      <c r="C36" s="127">
        <v>14660</v>
      </c>
      <c r="D36" s="127">
        <v>14660</v>
      </c>
      <c r="E36" s="127">
        <v>14660</v>
      </c>
      <c r="F36" s="44">
        <v>13939</v>
      </c>
      <c r="G36" s="44">
        <f t="shared" si="19"/>
        <v>0</v>
      </c>
      <c r="H36" s="44">
        <v>13939</v>
      </c>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row>
    <row r="37" spans="1:244" ht="16.5" customHeight="1">
      <c r="A37" s="22" t="s">
        <v>59</v>
      </c>
      <c r="B37" s="25" t="s">
        <v>60</v>
      </c>
      <c r="C37" s="127">
        <v>500</v>
      </c>
      <c r="D37" s="127">
        <v>500</v>
      </c>
      <c r="E37" s="127">
        <v>500</v>
      </c>
      <c r="F37" s="44">
        <v>409</v>
      </c>
      <c r="G37" s="44">
        <f t="shared" si="19"/>
        <v>0</v>
      </c>
      <c r="H37" s="44">
        <v>409</v>
      </c>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row>
    <row r="38" spans="1:244" ht="16.5" customHeight="1">
      <c r="A38" s="22" t="s">
        <v>61</v>
      </c>
      <c r="B38" s="25" t="s">
        <v>62</v>
      </c>
      <c r="C38" s="127">
        <v>12100</v>
      </c>
      <c r="D38" s="127">
        <v>12100</v>
      </c>
      <c r="E38" s="127">
        <v>12100</v>
      </c>
      <c r="F38" s="44">
        <v>2265</v>
      </c>
      <c r="G38" s="44">
        <f t="shared" si="19"/>
        <v>0</v>
      </c>
      <c r="H38" s="44">
        <v>2265</v>
      </c>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row>
    <row r="39" spans="1:244" ht="16.5" customHeight="1">
      <c r="A39" s="22"/>
      <c r="B39" s="25" t="s">
        <v>63</v>
      </c>
      <c r="C39" s="127">
        <v>81000</v>
      </c>
      <c r="D39" s="127">
        <v>81000</v>
      </c>
      <c r="E39" s="127">
        <v>43770</v>
      </c>
      <c r="F39" s="44">
        <v>21089</v>
      </c>
      <c r="G39" s="44">
        <f t="shared" si="19"/>
        <v>7447</v>
      </c>
      <c r="H39" s="44">
        <v>13642</v>
      </c>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row>
    <row r="40" spans="1:244" ht="16.5" customHeight="1">
      <c r="A40" s="22"/>
      <c r="B40" s="25" t="s">
        <v>406</v>
      </c>
      <c r="C40" s="117"/>
      <c r="D40" s="117"/>
      <c r="E40" s="117"/>
      <c r="F40" s="44"/>
      <c r="G40" s="44"/>
      <c r="H40" s="44"/>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row>
    <row r="41" spans="1:9" ht="16.5" customHeight="1">
      <c r="A41" s="17" t="s">
        <v>64</v>
      </c>
      <c r="B41" s="20" t="s">
        <v>16</v>
      </c>
      <c r="C41" s="115">
        <f aca="true" t="shared" si="20" ref="C41:H41">+C42+C56+C55+C58+C61+C63+C64+C65+C62</f>
        <v>191067990</v>
      </c>
      <c r="D41" s="115">
        <f t="shared" si="20"/>
        <v>188269350</v>
      </c>
      <c r="E41" s="115">
        <f t="shared" si="20"/>
        <v>109347600</v>
      </c>
      <c r="F41" s="115">
        <f t="shared" si="20"/>
        <v>76148926.97</v>
      </c>
      <c r="G41" s="115">
        <f t="shared" si="20"/>
        <v>19469686.490000002</v>
      </c>
      <c r="H41" s="115">
        <f t="shared" si="20"/>
        <v>56679240.48</v>
      </c>
      <c r="I41" s="19"/>
    </row>
    <row r="42" spans="1:8" ht="16.5" customHeight="1">
      <c r="A42" s="17" t="s">
        <v>65</v>
      </c>
      <c r="B42" s="20" t="s">
        <v>66</v>
      </c>
      <c r="C42" s="115">
        <f aca="true" t="shared" si="21" ref="C42:H42">+C43+C44+C45+C46+C47+C48+C49+C50+C52</f>
        <v>191023990</v>
      </c>
      <c r="D42" s="115">
        <f t="shared" si="21"/>
        <v>188225350</v>
      </c>
      <c r="E42" s="115">
        <f t="shared" si="21"/>
        <v>109318100</v>
      </c>
      <c r="F42" s="115">
        <f t="shared" si="21"/>
        <v>76128249.03</v>
      </c>
      <c r="G42" s="115">
        <f t="shared" si="21"/>
        <v>19468686.490000002</v>
      </c>
      <c r="H42" s="115">
        <f t="shared" si="21"/>
        <v>56659562.54</v>
      </c>
    </row>
    <row r="43" spans="1:244" s="19" customFormat="1" ht="16.5" customHeight="1">
      <c r="A43" s="22" t="s">
        <v>67</v>
      </c>
      <c r="B43" s="24" t="s">
        <v>68</v>
      </c>
      <c r="C43" s="127">
        <v>36000</v>
      </c>
      <c r="D43" s="127">
        <v>36000</v>
      </c>
      <c r="E43" s="127">
        <v>9000</v>
      </c>
      <c r="F43" s="44">
        <v>122.71</v>
      </c>
      <c r="G43" s="44">
        <f aca="true" t="shared" si="22" ref="G43:G54">F43-H43</f>
        <v>122.71</v>
      </c>
      <c r="H43" s="44">
        <v>0</v>
      </c>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row>
    <row r="44" spans="1:244" s="19" customFormat="1" ht="16.5" customHeight="1">
      <c r="A44" s="22" t="s">
        <v>69</v>
      </c>
      <c r="B44" s="24" t="s">
        <v>70</v>
      </c>
      <c r="C44" s="127">
        <v>5000</v>
      </c>
      <c r="D44" s="127">
        <v>5000</v>
      </c>
      <c r="E44" s="127">
        <v>2500</v>
      </c>
      <c r="F44" s="44">
        <v>1500</v>
      </c>
      <c r="G44" s="44">
        <f t="shared" si="22"/>
        <v>0</v>
      </c>
      <c r="H44" s="44">
        <v>1500</v>
      </c>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row>
    <row r="45" spans="1:8" ht="16.5" customHeight="1">
      <c r="A45" s="22" t="s">
        <v>71</v>
      </c>
      <c r="B45" s="24" t="s">
        <v>72</v>
      </c>
      <c r="C45" s="127">
        <v>46000</v>
      </c>
      <c r="D45" s="127">
        <v>46000</v>
      </c>
      <c r="E45" s="127">
        <v>35500</v>
      </c>
      <c r="F45" s="44">
        <v>29630.13</v>
      </c>
      <c r="G45" s="44">
        <f t="shared" si="22"/>
        <v>3206.1100000000006</v>
      </c>
      <c r="H45" s="44">
        <v>26424.02</v>
      </c>
    </row>
    <row r="46" spans="1:8" ht="16.5" customHeight="1">
      <c r="A46" s="22" t="s">
        <v>73</v>
      </c>
      <c r="B46" s="24" t="s">
        <v>74</v>
      </c>
      <c r="C46" s="127">
        <v>3000</v>
      </c>
      <c r="D46" s="127">
        <v>3000</v>
      </c>
      <c r="E46" s="127">
        <v>1400</v>
      </c>
      <c r="F46" s="44">
        <v>1073.08</v>
      </c>
      <c r="G46" s="44">
        <f t="shared" si="22"/>
        <v>507.5099999999999</v>
      </c>
      <c r="H46" s="44">
        <v>565.57</v>
      </c>
    </row>
    <row r="47" spans="1:8" ht="16.5" customHeight="1">
      <c r="A47" s="22" t="s">
        <v>75</v>
      </c>
      <c r="B47" s="24" t="s">
        <v>76</v>
      </c>
      <c r="C47" s="127">
        <v>7000</v>
      </c>
      <c r="D47" s="127">
        <v>7000</v>
      </c>
      <c r="E47" s="127">
        <v>0</v>
      </c>
      <c r="F47" s="44">
        <v>0</v>
      </c>
      <c r="G47" s="44">
        <f t="shared" si="22"/>
        <v>0</v>
      </c>
      <c r="H47" s="44">
        <v>0</v>
      </c>
    </row>
    <row r="48" spans="1:244" ht="16.5" customHeight="1">
      <c r="A48" s="22" t="s">
        <v>77</v>
      </c>
      <c r="B48" s="24" t="s">
        <v>78</v>
      </c>
      <c r="C48" s="127">
        <v>1000</v>
      </c>
      <c r="D48" s="127">
        <v>1000</v>
      </c>
      <c r="E48" s="127">
        <v>1000</v>
      </c>
      <c r="F48" s="44">
        <v>0</v>
      </c>
      <c r="G48" s="44">
        <f t="shared" si="22"/>
        <v>0</v>
      </c>
      <c r="H48" s="44">
        <v>0</v>
      </c>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row>
    <row r="49" spans="1:244" ht="16.5" customHeight="1">
      <c r="A49" s="22" t="s">
        <v>79</v>
      </c>
      <c r="B49" s="24" t="s">
        <v>80</v>
      </c>
      <c r="C49" s="127">
        <v>54000</v>
      </c>
      <c r="D49" s="127">
        <v>54000</v>
      </c>
      <c r="E49" s="127">
        <v>27700</v>
      </c>
      <c r="F49" s="44">
        <v>20909.51</v>
      </c>
      <c r="G49" s="44">
        <f t="shared" si="22"/>
        <v>5634.269999999999</v>
      </c>
      <c r="H49" s="44">
        <v>15275.24</v>
      </c>
      <c r="I49" s="19"/>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row>
    <row r="50" spans="1:9" ht="16.5" customHeight="1">
      <c r="A50" s="17" t="s">
        <v>81</v>
      </c>
      <c r="B50" s="20" t="s">
        <v>82</v>
      </c>
      <c r="C50" s="118">
        <f aca="true" t="shared" si="23" ref="C50:H50">+C51+C85</f>
        <v>190660990</v>
      </c>
      <c r="D50" s="118">
        <f t="shared" si="23"/>
        <v>187862350</v>
      </c>
      <c r="E50" s="118">
        <f t="shared" si="23"/>
        <v>109109850</v>
      </c>
      <c r="F50" s="118">
        <f t="shared" si="23"/>
        <v>75983517.74</v>
      </c>
      <c r="G50" s="118">
        <f t="shared" si="23"/>
        <v>19436176.2</v>
      </c>
      <c r="H50" s="118">
        <f t="shared" si="23"/>
        <v>56547341.54</v>
      </c>
      <c r="I50" s="26"/>
    </row>
    <row r="51" spans="1:244" ht="16.5" customHeight="1">
      <c r="A51" s="27"/>
      <c r="B51" s="28" t="s">
        <v>83</v>
      </c>
      <c r="C51" s="127">
        <v>9000</v>
      </c>
      <c r="D51" s="127">
        <v>9000</v>
      </c>
      <c r="E51" s="127">
        <v>5500</v>
      </c>
      <c r="F51" s="44">
        <v>3962.42</v>
      </c>
      <c r="G51" s="44">
        <f t="shared" si="22"/>
        <v>1319.7000000000003</v>
      </c>
      <c r="H51" s="44">
        <v>2642.72</v>
      </c>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row>
    <row r="52" spans="1:8" s="19" customFormat="1" ht="16.5" customHeight="1">
      <c r="A52" s="22" t="s">
        <v>84</v>
      </c>
      <c r="B52" s="24" t="s">
        <v>85</v>
      </c>
      <c r="C52" s="127">
        <v>211000</v>
      </c>
      <c r="D52" s="127">
        <v>211000</v>
      </c>
      <c r="E52" s="127">
        <v>131150</v>
      </c>
      <c r="F52" s="44">
        <v>91495.86</v>
      </c>
      <c r="G52" s="44">
        <f t="shared" si="22"/>
        <v>23039.690000000002</v>
      </c>
      <c r="H52" s="44">
        <v>68456.17</v>
      </c>
    </row>
    <row r="53" spans="1:244" s="26" customFormat="1" ht="16.5" customHeight="1">
      <c r="A53" s="22"/>
      <c r="B53" s="24" t="s">
        <v>86</v>
      </c>
      <c r="C53" s="127">
        <v>0</v>
      </c>
      <c r="D53" s="127">
        <v>0</v>
      </c>
      <c r="E53" s="127">
        <v>0</v>
      </c>
      <c r="F53" s="44">
        <v>0</v>
      </c>
      <c r="G53" s="44">
        <f t="shared" si="22"/>
        <v>0</v>
      </c>
      <c r="H53" s="44">
        <v>0</v>
      </c>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row>
    <row r="54" spans="1:244" ht="16.5" customHeight="1">
      <c r="A54" s="22"/>
      <c r="B54" s="24" t="s">
        <v>87</v>
      </c>
      <c r="C54" s="127">
        <v>32000</v>
      </c>
      <c r="D54" s="127">
        <v>32000</v>
      </c>
      <c r="E54" s="127">
        <v>21150</v>
      </c>
      <c r="F54" s="44">
        <v>13205.96</v>
      </c>
      <c r="G54" s="44">
        <f t="shared" si="22"/>
        <v>3936.3899999999994</v>
      </c>
      <c r="H54" s="44">
        <v>9269.57</v>
      </c>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row>
    <row r="55" spans="1:244" s="19" customFormat="1" ht="16.5" customHeight="1">
      <c r="A55" s="17" t="s">
        <v>88</v>
      </c>
      <c r="B55" s="24" t="s">
        <v>89</v>
      </c>
      <c r="C55" s="117"/>
      <c r="D55" s="117"/>
      <c r="E55" s="117"/>
      <c r="F55" s="44"/>
      <c r="G55" s="44"/>
      <c r="H55" s="44"/>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row>
    <row r="56" spans="1:9" s="19" customFormat="1" ht="16.5" customHeight="1">
      <c r="A56" s="17" t="s">
        <v>90</v>
      </c>
      <c r="B56" s="20" t="s">
        <v>91</v>
      </c>
      <c r="C56" s="119">
        <f aca="true" t="shared" si="24" ref="C56:H56">+C57</f>
        <v>23000</v>
      </c>
      <c r="D56" s="119">
        <f t="shared" si="24"/>
        <v>23000</v>
      </c>
      <c r="E56" s="119">
        <f t="shared" si="24"/>
        <v>14000</v>
      </c>
      <c r="F56" s="119">
        <f t="shared" si="24"/>
        <v>8837.94</v>
      </c>
      <c r="G56" s="119">
        <f t="shared" si="24"/>
        <v>0</v>
      </c>
      <c r="H56" s="119">
        <f t="shared" si="24"/>
        <v>8837.94</v>
      </c>
      <c r="I56" s="5"/>
    </row>
    <row r="57" spans="1:244" s="19" customFormat="1" ht="16.5" customHeight="1">
      <c r="A57" s="22" t="s">
        <v>92</v>
      </c>
      <c r="B57" s="24" t="s">
        <v>93</v>
      </c>
      <c r="C57" s="127">
        <v>23000</v>
      </c>
      <c r="D57" s="127">
        <v>23000</v>
      </c>
      <c r="E57" s="127">
        <v>14000</v>
      </c>
      <c r="F57" s="44">
        <v>8837.94</v>
      </c>
      <c r="G57" s="44">
        <f>F57-H57</f>
        <v>0</v>
      </c>
      <c r="H57" s="44">
        <v>8837.94</v>
      </c>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row>
    <row r="58" spans="1:244" s="19" customFormat="1" ht="16.5" customHeight="1">
      <c r="A58" s="17" t="s">
        <v>94</v>
      </c>
      <c r="B58" s="20" t="s">
        <v>95</v>
      </c>
      <c r="C58" s="115">
        <f aca="true" t="shared" si="25" ref="C58:H58">+C59+C60</f>
        <v>4000</v>
      </c>
      <c r="D58" s="115">
        <f t="shared" si="25"/>
        <v>4000</v>
      </c>
      <c r="E58" s="115">
        <f t="shared" si="25"/>
        <v>2500</v>
      </c>
      <c r="F58" s="115">
        <f t="shared" si="25"/>
        <v>1150</v>
      </c>
      <c r="G58" s="115">
        <f t="shared" si="25"/>
        <v>0</v>
      </c>
      <c r="H58" s="115">
        <f t="shared" si="25"/>
        <v>1150</v>
      </c>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row>
    <row r="59" spans="1:8" ht="16.5" customHeight="1">
      <c r="A59" s="17" t="s">
        <v>96</v>
      </c>
      <c r="B59" s="24" t="s">
        <v>97</v>
      </c>
      <c r="C59" s="127">
        <v>4000</v>
      </c>
      <c r="D59" s="127">
        <v>4000</v>
      </c>
      <c r="E59" s="127">
        <v>2500</v>
      </c>
      <c r="F59" s="44">
        <v>1150</v>
      </c>
      <c r="G59" s="44">
        <f>F59-H59</f>
        <v>0</v>
      </c>
      <c r="H59" s="44">
        <v>1150</v>
      </c>
    </row>
    <row r="60" spans="1:244" s="19" customFormat="1" ht="16.5" customHeight="1">
      <c r="A60" s="17" t="s">
        <v>98</v>
      </c>
      <c r="B60" s="24" t="s">
        <v>99</v>
      </c>
      <c r="C60" s="127"/>
      <c r="D60" s="127"/>
      <c r="E60" s="127"/>
      <c r="F60" s="44"/>
      <c r="G60" s="44"/>
      <c r="H60" s="44"/>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row>
    <row r="61" spans="1:8" ht="16.5" customHeight="1">
      <c r="A61" s="22" t="s">
        <v>100</v>
      </c>
      <c r="B61" s="24" t="s">
        <v>101</v>
      </c>
      <c r="C61" s="127">
        <v>6000</v>
      </c>
      <c r="D61" s="127">
        <v>6000</v>
      </c>
      <c r="E61" s="127">
        <v>6000</v>
      </c>
      <c r="F61" s="44">
        <v>5890</v>
      </c>
      <c r="G61" s="44">
        <f>F61-H61</f>
        <v>0</v>
      </c>
      <c r="H61" s="44">
        <v>5890</v>
      </c>
    </row>
    <row r="62" spans="1:8" ht="16.5" customHeight="1">
      <c r="A62" s="22" t="s">
        <v>102</v>
      </c>
      <c r="B62" s="23" t="s">
        <v>103</v>
      </c>
      <c r="C62" s="127"/>
      <c r="D62" s="127"/>
      <c r="E62" s="127"/>
      <c r="F62" s="44"/>
      <c r="G62" s="44"/>
      <c r="H62" s="44"/>
    </row>
    <row r="63" spans="1:244" ht="16.5" customHeight="1">
      <c r="A63" s="22" t="s">
        <v>104</v>
      </c>
      <c r="B63" s="24" t="s">
        <v>105</v>
      </c>
      <c r="C63" s="127"/>
      <c r="D63" s="127"/>
      <c r="E63" s="127"/>
      <c r="F63" s="44"/>
      <c r="G63" s="44"/>
      <c r="H63" s="44"/>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row>
    <row r="64" spans="1:9" ht="16.5" customHeight="1">
      <c r="A64" s="22" t="s">
        <v>106</v>
      </c>
      <c r="B64" s="24" t="s">
        <v>107</v>
      </c>
      <c r="C64" s="127">
        <v>1000</v>
      </c>
      <c r="D64" s="127">
        <v>1000</v>
      </c>
      <c r="E64" s="127">
        <v>0</v>
      </c>
      <c r="F64" s="44">
        <v>0</v>
      </c>
      <c r="G64" s="44">
        <v>0</v>
      </c>
      <c r="H64" s="44">
        <v>0</v>
      </c>
      <c r="I64" s="19"/>
    </row>
    <row r="65" spans="1:8" ht="16.5" customHeight="1">
      <c r="A65" s="17" t="s">
        <v>108</v>
      </c>
      <c r="B65" s="20" t="s">
        <v>109</v>
      </c>
      <c r="C65" s="119">
        <f aca="true" t="shared" si="26" ref="C65:H65">+C66+C67</f>
        <v>10000</v>
      </c>
      <c r="D65" s="119">
        <f t="shared" si="26"/>
        <v>10000</v>
      </c>
      <c r="E65" s="119">
        <f t="shared" si="26"/>
        <v>7000</v>
      </c>
      <c r="F65" s="119">
        <f t="shared" si="26"/>
        <v>4800</v>
      </c>
      <c r="G65" s="119">
        <f t="shared" si="26"/>
        <v>1000</v>
      </c>
      <c r="H65" s="119">
        <f t="shared" si="26"/>
        <v>3800</v>
      </c>
    </row>
    <row r="66" spans="1:244" ht="16.5" customHeight="1">
      <c r="A66" s="22" t="s">
        <v>110</v>
      </c>
      <c r="B66" s="24" t="s">
        <v>111</v>
      </c>
      <c r="C66" s="127">
        <v>9000</v>
      </c>
      <c r="D66" s="127">
        <v>9000</v>
      </c>
      <c r="E66" s="127">
        <v>6000</v>
      </c>
      <c r="F66" s="44">
        <v>4000</v>
      </c>
      <c r="G66" s="44">
        <f>F66-H66</f>
        <v>1000</v>
      </c>
      <c r="H66" s="44">
        <v>3000</v>
      </c>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row>
    <row r="67" spans="1:8" s="19" customFormat="1" ht="16.5" customHeight="1">
      <c r="A67" s="22" t="s">
        <v>112</v>
      </c>
      <c r="B67" s="24" t="s">
        <v>113</v>
      </c>
      <c r="C67" s="127">
        <v>1000</v>
      </c>
      <c r="D67" s="127">
        <v>1000</v>
      </c>
      <c r="E67" s="127">
        <v>1000</v>
      </c>
      <c r="F67" s="120">
        <v>800</v>
      </c>
      <c r="G67" s="44">
        <f>F67-H67</f>
        <v>0</v>
      </c>
      <c r="H67" s="120">
        <v>800</v>
      </c>
    </row>
    <row r="68" spans="1:9" ht="16.5" customHeight="1">
      <c r="A68" s="17" t="s">
        <v>114</v>
      </c>
      <c r="B68" s="20" t="s">
        <v>18</v>
      </c>
      <c r="C68" s="114">
        <f aca="true" t="shared" si="27" ref="C68:H69">+C69</f>
        <v>0</v>
      </c>
      <c r="D68" s="114">
        <f t="shared" si="27"/>
        <v>0</v>
      </c>
      <c r="E68" s="114">
        <f t="shared" si="27"/>
        <v>0</v>
      </c>
      <c r="F68" s="114">
        <f t="shared" si="27"/>
        <v>0</v>
      </c>
      <c r="G68" s="114">
        <f t="shared" si="27"/>
        <v>0</v>
      </c>
      <c r="H68" s="114">
        <f t="shared" si="27"/>
        <v>0</v>
      </c>
      <c r="I68" s="19"/>
    </row>
    <row r="69" spans="1:244" ht="16.5" customHeight="1">
      <c r="A69" s="29" t="s">
        <v>115</v>
      </c>
      <c r="B69" s="20" t="s">
        <v>116</v>
      </c>
      <c r="C69" s="114">
        <f t="shared" si="27"/>
        <v>0</v>
      </c>
      <c r="D69" s="114">
        <f t="shared" si="27"/>
        <v>0</v>
      </c>
      <c r="E69" s="114">
        <f t="shared" si="27"/>
        <v>0</v>
      </c>
      <c r="F69" s="114">
        <f t="shared" si="27"/>
        <v>0</v>
      </c>
      <c r="G69" s="114">
        <f t="shared" si="27"/>
        <v>0</v>
      </c>
      <c r="H69" s="114">
        <f t="shared" si="27"/>
        <v>0</v>
      </c>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row>
    <row r="70" spans="1:8" s="19" customFormat="1" ht="16.5" customHeight="1">
      <c r="A70" s="29" t="s">
        <v>117</v>
      </c>
      <c r="B70" s="24" t="s">
        <v>118</v>
      </c>
      <c r="C70" s="117"/>
      <c r="D70" s="117"/>
      <c r="E70" s="117"/>
      <c r="F70" s="44"/>
      <c r="G70" s="44"/>
      <c r="H70" s="44"/>
    </row>
    <row r="71" spans="1:8" s="19" customFormat="1" ht="16.5" customHeight="1">
      <c r="A71" s="29"/>
      <c r="B71" s="30" t="s">
        <v>24</v>
      </c>
      <c r="C71" s="116">
        <f aca="true" t="shared" si="28" ref="C71:H71">C72+C73</f>
        <v>0</v>
      </c>
      <c r="D71" s="116">
        <f t="shared" si="28"/>
        <v>0</v>
      </c>
      <c r="E71" s="116">
        <f t="shared" si="28"/>
        <v>0</v>
      </c>
      <c r="F71" s="116">
        <f t="shared" si="28"/>
        <v>0</v>
      </c>
      <c r="G71" s="116">
        <f t="shared" si="28"/>
        <v>0</v>
      </c>
      <c r="H71" s="116">
        <f t="shared" si="28"/>
        <v>0</v>
      </c>
    </row>
    <row r="72" spans="1:8" s="19" customFormat="1" ht="16.5" customHeight="1">
      <c r="A72" s="29"/>
      <c r="B72" s="31" t="s">
        <v>119</v>
      </c>
      <c r="C72" s="117"/>
      <c r="D72" s="117"/>
      <c r="E72" s="117"/>
      <c r="F72" s="44"/>
      <c r="G72" s="44"/>
      <c r="H72" s="44"/>
    </row>
    <row r="73" spans="1:244" ht="16.5" customHeight="1">
      <c r="A73" s="29"/>
      <c r="B73" s="31" t="s">
        <v>120</v>
      </c>
      <c r="C73" s="117"/>
      <c r="D73" s="117"/>
      <c r="E73" s="117"/>
      <c r="F73" s="44"/>
      <c r="G73" s="44"/>
      <c r="H73" s="44"/>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row>
    <row r="74" spans="1:8" s="19" customFormat="1" ht="16.5" customHeight="1">
      <c r="A74" s="17" t="s">
        <v>121</v>
      </c>
      <c r="B74" s="20" t="s">
        <v>26</v>
      </c>
      <c r="C74" s="115">
        <f aca="true" t="shared" si="29" ref="C74:H74">+C75</f>
        <v>0</v>
      </c>
      <c r="D74" s="115">
        <f t="shared" si="29"/>
        <v>0</v>
      </c>
      <c r="E74" s="115">
        <f t="shared" si="29"/>
        <v>0</v>
      </c>
      <c r="F74" s="115">
        <f t="shared" si="29"/>
        <v>0</v>
      </c>
      <c r="G74" s="115">
        <f t="shared" si="29"/>
        <v>0</v>
      </c>
      <c r="H74" s="115">
        <f t="shared" si="29"/>
        <v>0</v>
      </c>
    </row>
    <row r="75" spans="1:8" s="19" customFormat="1" ht="16.5" customHeight="1">
      <c r="A75" s="17" t="s">
        <v>122</v>
      </c>
      <c r="B75" s="20" t="s">
        <v>28</v>
      </c>
      <c r="C75" s="115">
        <f aca="true" t="shared" si="30" ref="C75:H75">+C76+C81</f>
        <v>0</v>
      </c>
      <c r="D75" s="115">
        <f t="shared" si="30"/>
        <v>0</v>
      </c>
      <c r="E75" s="115">
        <f t="shared" si="30"/>
        <v>0</v>
      </c>
      <c r="F75" s="115">
        <f t="shared" si="30"/>
        <v>0</v>
      </c>
      <c r="G75" s="115">
        <f t="shared" si="30"/>
        <v>0</v>
      </c>
      <c r="H75" s="115">
        <f t="shared" si="30"/>
        <v>0</v>
      </c>
    </row>
    <row r="76" spans="1:244" s="19" customFormat="1" ht="16.5" customHeight="1">
      <c r="A76" s="17" t="s">
        <v>123</v>
      </c>
      <c r="B76" s="20" t="s">
        <v>124</v>
      </c>
      <c r="C76" s="115">
        <f aca="true" t="shared" si="31" ref="C76:H76">+C78+C80+C79+C77</f>
        <v>0</v>
      </c>
      <c r="D76" s="115">
        <f t="shared" si="31"/>
        <v>0</v>
      </c>
      <c r="E76" s="115">
        <f t="shared" si="31"/>
        <v>0</v>
      </c>
      <c r="F76" s="115">
        <f t="shared" si="31"/>
        <v>0</v>
      </c>
      <c r="G76" s="115">
        <f t="shared" si="31"/>
        <v>0</v>
      </c>
      <c r="H76" s="115">
        <f t="shared" si="31"/>
        <v>0</v>
      </c>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row>
    <row r="77" spans="1:244" s="19" customFormat="1" ht="16.5" customHeight="1">
      <c r="A77" s="17"/>
      <c r="B77" s="23" t="s">
        <v>125</v>
      </c>
      <c r="C77" s="117"/>
      <c r="D77" s="117"/>
      <c r="E77" s="117"/>
      <c r="F77" s="44"/>
      <c r="G77" s="44"/>
      <c r="H77" s="44"/>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row>
    <row r="78" spans="1:244" s="19" customFormat="1" ht="16.5" customHeight="1">
      <c r="A78" s="22" t="s">
        <v>126</v>
      </c>
      <c r="B78" s="24" t="s">
        <v>127</v>
      </c>
      <c r="C78" s="117"/>
      <c r="D78" s="117"/>
      <c r="E78" s="117"/>
      <c r="F78" s="44"/>
      <c r="G78" s="44"/>
      <c r="H78" s="44"/>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row>
    <row r="79" spans="1:244" s="19" customFormat="1" ht="16.5" customHeight="1">
      <c r="A79" s="22" t="s">
        <v>128</v>
      </c>
      <c r="B79" s="23" t="s">
        <v>129</v>
      </c>
      <c r="C79" s="117"/>
      <c r="D79" s="117"/>
      <c r="E79" s="117"/>
      <c r="F79" s="44"/>
      <c r="G79" s="44"/>
      <c r="H79" s="44"/>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row>
    <row r="80" spans="1:8" ht="16.5" customHeight="1">
      <c r="A80" s="22" t="s">
        <v>130</v>
      </c>
      <c r="B80" s="24" t="s">
        <v>131</v>
      </c>
      <c r="C80" s="117"/>
      <c r="D80" s="117"/>
      <c r="E80" s="117"/>
      <c r="F80" s="44"/>
      <c r="G80" s="44"/>
      <c r="H80" s="44"/>
    </row>
    <row r="81" spans="1:8" ht="16.5" customHeight="1">
      <c r="A81" s="32"/>
      <c r="B81" s="23" t="s">
        <v>132</v>
      </c>
      <c r="C81" s="117"/>
      <c r="D81" s="117"/>
      <c r="E81" s="117"/>
      <c r="F81" s="44"/>
      <c r="G81" s="44"/>
      <c r="H81" s="44"/>
    </row>
    <row r="82" spans="1:244" ht="16.5" customHeight="1">
      <c r="A82" s="22" t="s">
        <v>35</v>
      </c>
      <c r="B82" s="24" t="s">
        <v>133</v>
      </c>
      <c r="C82" s="117"/>
      <c r="D82" s="117"/>
      <c r="E82" s="117"/>
      <c r="F82" s="44"/>
      <c r="G82" s="44"/>
      <c r="H82" s="44"/>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row>
    <row r="83" spans="1:244" ht="16.5" customHeight="1">
      <c r="A83" s="22" t="s">
        <v>134</v>
      </c>
      <c r="B83" s="24" t="s">
        <v>135</v>
      </c>
      <c r="C83" s="114">
        <f aca="true" t="shared" si="32" ref="C83:H83">+C41-C85+C23+C74+C166+C71</f>
        <v>23714800</v>
      </c>
      <c r="D83" s="114">
        <f t="shared" si="32"/>
        <v>23714800</v>
      </c>
      <c r="E83" s="114">
        <f t="shared" si="32"/>
        <v>21341670</v>
      </c>
      <c r="F83" s="114">
        <f t="shared" si="32"/>
        <v>20461700.650000006</v>
      </c>
      <c r="G83" s="114">
        <f t="shared" si="32"/>
        <v>7453610.990000002</v>
      </c>
      <c r="H83" s="114">
        <f t="shared" si="32"/>
        <v>13008089.659999996</v>
      </c>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row>
    <row r="84" spans="1:244" ht="16.5" customHeight="1">
      <c r="A84" s="22"/>
      <c r="B84" s="24" t="s">
        <v>136</v>
      </c>
      <c r="C84" s="117"/>
      <c r="D84" s="117"/>
      <c r="E84" s="117"/>
      <c r="F84" s="117">
        <v>-32409</v>
      </c>
      <c r="G84" s="44">
        <f>F84-H84</f>
        <v>-32334</v>
      </c>
      <c r="H84" s="117">
        <v>-75</v>
      </c>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row>
    <row r="85" spans="1:244" ht="16.5" customHeight="1">
      <c r="A85" s="22"/>
      <c r="B85" s="20" t="s">
        <v>137</v>
      </c>
      <c r="C85" s="114">
        <f aca="true" t="shared" si="33" ref="C85:H85">+C86+C127+C148+C150+C161+C163</f>
        <v>190651990</v>
      </c>
      <c r="D85" s="114">
        <f t="shared" si="33"/>
        <v>187853350</v>
      </c>
      <c r="E85" s="114">
        <f t="shared" si="33"/>
        <v>109104350</v>
      </c>
      <c r="F85" s="121">
        <f t="shared" si="33"/>
        <v>75979555.32</v>
      </c>
      <c r="G85" s="121">
        <f t="shared" si="33"/>
        <v>19434856.5</v>
      </c>
      <c r="H85" s="121">
        <f t="shared" si="33"/>
        <v>56544698.82</v>
      </c>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row>
    <row r="86" spans="1:8" s="26" customFormat="1" ht="16.5" customHeight="1">
      <c r="A86" s="17" t="s">
        <v>138</v>
      </c>
      <c r="B86" s="20" t="s">
        <v>139</v>
      </c>
      <c r="C86" s="115">
        <f aca="true" t="shared" si="34" ref="C86:H86">+C87+C94+C107+C123+C125</f>
        <v>74452650</v>
      </c>
      <c r="D86" s="115">
        <f t="shared" si="34"/>
        <v>72631010</v>
      </c>
      <c r="E86" s="115">
        <f t="shared" si="34"/>
        <v>43323700</v>
      </c>
      <c r="F86" s="115">
        <f t="shared" si="34"/>
        <v>32830994.5</v>
      </c>
      <c r="G86" s="115">
        <f t="shared" si="34"/>
        <v>8181230.279999999</v>
      </c>
      <c r="H86" s="115">
        <f t="shared" si="34"/>
        <v>24649764.22</v>
      </c>
    </row>
    <row r="87" spans="1:8" s="26" customFormat="1" ht="16.5" customHeight="1">
      <c r="A87" s="22" t="s">
        <v>140</v>
      </c>
      <c r="B87" s="20" t="s">
        <v>141</v>
      </c>
      <c r="C87" s="114">
        <f aca="true" t="shared" si="35" ref="C87:H87">+C88+C91+C92+C89+C90</f>
        <v>33814000</v>
      </c>
      <c r="D87" s="114">
        <f t="shared" si="35"/>
        <v>30112950</v>
      </c>
      <c r="E87" s="114">
        <f t="shared" si="35"/>
        <v>19870250</v>
      </c>
      <c r="F87" s="114">
        <f t="shared" si="35"/>
        <v>15446206.319999998</v>
      </c>
      <c r="G87" s="114">
        <f t="shared" si="35"/>
        <v>3947530.249999999</v>
      </c>
      <c r="H87" s="114">
        <f t="shared" si="35"/>
        <v>11498676.07</v>
      </c>
    </row>
    <row r="88" spans="1:8" s="26" customFormat="1" ht="16.5" customHeight="1">
      <c r="A88" s="22"/>
      <c r="B88" s="23" t="s">
        <v>142</v>
      </c>
      <c r="C88" s="127">
        <v>32809000</v>
      </c>
      <c r="D88" s="127">
        <v>29106000</v>
      </c>
      <c r="E88" s="127">
        <v>19437210</v>
      </c>
      <c r="F88" s="44">
        <v>15221766.54</v>
      </c>
      <c r="G88" s="44">
        <f>F88-H88</f>
        <v>3935586.539999999</v>
      </c>
      <c r="H88" s="44">
        <v>11286180</v>
      </c>
    </row>
    <row r="89" spans="1:8" s="26" customFormat="1" ht="16.5" customHeight="1">
      <c r="A89" s="22"/>
      <c r="B89" s="23" t="s">
        <v>143</v>
      </c>
      <c r="C89" s="127"/>
      <c r="D89" s="127"/>
      <c r="E89" s="127"/>
      <c r="F89" s="44"/>
      <c r="G89" s="44"/>
      <c r="H89" s="44"/>
    </row>
    <row r="90" spans="1:244" s="26" customFormat="1" ht="16.5" customHeight="1">
      <c r="A90" s="22"/>
      <c r="B90" s="23" t="s">
        <v>144</v>
      </c>
      <c r="C90" s="127">
        <v>348000</v>
      </c>
      <c r="D90" s="127">
        <v>349950</v>
      </c>
      <c r="E90" s="127">
        <v>27950</v>
      </c>
      <c r="F90" s="44">
        <v>14565</v>
      </c>
      <c r="G90" s="44">
        <f>F90-H90</f>
        <v>6628.93</v>
      </c>
      <c r="H90" s="44">
        <v>7936.07</v>
      </c>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row>
    <row r="91" spans="1:244" s="26" customFormat="1" ht="16.5" customHeight="1">
      <c r="A91" s="22"/>
      <c r="B91" s="23" t="s">
        <v>145</v>
      </c>
      <c r="C91" s="127"/>
      <c r="D91" s="127"/>
      <c r="E91" s="127"/>
      <c r="F91" s="44"/>
      <c r="G91" s="44"/>
      <c r="H91" s="44"/>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row>
    <row r="92" spans="1:244" s="26" customFormat="1" ht="16.5" customHeight="1">
      <c r="A92" s="22"/>
      <c r="B92" s="23" t="s">
        <v>146</v>
      </c>
      <c r="C92" s="127">
        <v>657000</v>
      </c>
      <c r="D92" s="127">
        <v>657000</v>
      </c>
      <c r="E92" s="127">
        <v>405090</v>
      </c>
      <c r="F92" s="44">
        <v>209874.78</v>
      </c>
      <c r="G92" s="44">
        <f aca="true" t="shared" si="36" ref="G92:G104">F92-H92</f>
        <v>5314.779999999999</v>
      </c>
      <c r="H92" s="44">
        <v>204560</v>
      </c>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row>
    <row r="93" spans="1:8" ht="15">
      <c r="A93" s="22"/>
      <c r="B93" s="24" t="s">
        <v>136</v>
      </c>
      <c r="C93" s="117"/>
      <c r="D93" s="117"/>
      <c r="E93" s="117"/>
      <c r="F93" s="44">
        <v>-13851.33</v>
      </c>
      <c r="G93" s="44">
        <f t="shared" si="36"/>
        <v>-3796.7800000000007</v>
      </c>
      <c r="H93" s="44">
        <v>-10054.55</v>
      </c>
    </row>
    <row r="94" spans="1:244" ht="30">
      <c r="A94" s="22" t="s">
        <v>147</v>
      </c>
      <c r="B94" s="20" t="s">
        <v>148</v>
      </c>
      <c r="C94" s="129">
        <f aca="true" t="shared" si="37" ref="C94:H94">C95+C96+C97+C98+C99+C100+C102+C101+C103</f>
        <v>23141110</v>
      </c>
      <c r="D94" s="129">
        <f t="shared" si="37"/>
        <v>25179340</v>
      </c>
      <c r="E94" s="129">
        <f t="shared" si="37"/>
        <v>13688080</v>
      </c>
      <c r="F94" s="116">
        <f t="shared" si="37"/>
        <v>10082328.74</v>
      </c>
      <c r="G94" s="116">
        <f t="shared" si="37"/>
        <v>2610933.7699999996</v>
      </c>
      <c r="H94" s="116">
        <f t="shared" si="37"/>
        <v>7471394.970000001</v>
      </c>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9"/>
      <c r="II94" s="19"/>
      <c r="IJ94" s="19"/>
    </row>
    <row r="95" spans="1:9" ht="16.5" customHeight="1">
      <c r="A95" s="22"/>
      <c r="B95" s="23" t="s">
        <v>149</v>
      </c>
      <c r="C95" s="131">
        <v>216490</v>
      </c>
      <c r="D95" s="127">
        <v>223510</v>
      </c>
      <c r="E95" s="127">
        <v>103630</v>
      </c>
      <c r="F95" s="44">
        <v>81989.03</v>
      </c>
      <c r="G95" s="44">
        <f t="shared" si="36"/>
        <v>24181.519999999997</v>
      </c>
      <c r="H95" s="44">
        <v>57807.51</v>
      </c>
      <c r="I95" s="19"/>
    </row>
    <row r="96" spans="1:8" ht="15">
      <c r="A96" s="22"/>
      <c r="B96" s="23" t="s">
        <v>150</v>
      </c>
      <c r="C96" s="131"/>
      <c r="D96" s="127"/>
      <c r="E96" s="127"/>
      <c r="F96" s="44"/>
      <c r="G96" s="44"/>
      <c r="H96" s="44"/>
    </row>
    <row r="97" spans="1:244" s="19" customFormat="1" ht="16.5" customHeight="1">
      <c r="A97" s="22"/>
      <c r="B97" s="23" t="s">
        <v>151</v>
      </c>
      <c r="C97" s="131">
        <v>2397010</v>
      </c>
      <c r="D97" s="127">
        <v>2740200</v>
      </c>
      <c r="E97" s="127">
        <v>1404910</v>
      </c>
      <c r="F97" s="44">
        <v>1177444.27</v>
      </c>
      <c r="G97" s="44">
        <f t="shared" si="36"/>
        <v>345074.14</v>
      </c>
      <c r="H97" s="44">
        <v>832370.13</v>
      </c>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row>
    <row r="98" spans="1:8" ht="16.5" customHeight="1">
      <c r="A98" s="22"/>
      <c r="B98" s="23" t="s">
        <v>152</v>
      </c>
      <c r="C98" s="131">
        <v>8444780</v>
      </c>
      <c r="D98" s="127">
        <v>9558350</v>
      </c>
      <c r="E98" s="127">
        <v>5482770</v>
      </c>
      <c r="F98" s="44">
        <v>4503190.56</v>
      </c>
      <c r="G98" s="44">
        <f t="shared" si="36"/>
        <v>1118339.0899999994</v>
      </c>
      <c r="H98" s="44">
        <v>3384851.47</v>
      </c>
    </row>
    <row r="99" spans="1:8" ht="15">
      <c r="A99" s="22"/>
      <c r="B99" s="33" t="s">
        <v>153</v>
      </c>
      <c r="C99" s="132"/>
      <c r="D99" s="127"/>
      <c r="E99" s="127"/>
      <c r="F99" s="44"/>
      <c r="G99" s="44"/>
      <c r="H99" s="44"/>
    </row>
    <row r="100" spans="1:8" ht="16.5" customHeight="1">
      <c r="A100" s="22"/>
      <c r="B100" s="23" t="s">
        <v>154</v>
      </c>
      <c r="C100" s="131">
        <v>212330</v>
      </c>
      <c r="D100" s="127">
        <v>220170</v>
      </c>
      <c r="E100" s="127">
        <v>127360</v>
      </c>
      <c r="F100" s="44">
        <v>94299.68</v>
      </c>
      <c r="G100" s="44">
        <f t="shared" si="36"/>
        <v>19206.12999999999</v>
      </c>
      <c r="H100" s="44">
        <v>75093.55</v>
      </c>
    </row>
    <row r="101" spans="1:8" ht="16.5" customHeight="1">
      <c r="A101" s="22"/>
      <c r="B101" s="34" t="s">
        <v>155</v>
      </c>
      <c r="C101" s="133"/>
      <c r="D101" s="127"/>
      <c r="E101" s="127"/>
      <c r="F101" s="44"/>
      <c r="G101" s="44"/>
      <c r="H101" s="44"/>
    </row>
    <row r="102" spans="1:8" ht="15">
      <c r="A102" s="22"/>
      <c r="B102" s="34" t="s">
        <v>156</v>
      </c>
      <c r="C102" s="130">
        <v>9058890</v>
      </c>
      <c r="D102" s="130">
        <v>10074900</v>
      </c>
      <c r="E102" s="130">
        <v>5528490</v>
      </c>
      <c r="F102" s="122">
        <v>3571691.15</v>
      </c>
      <c r="G102" s="44">
        <f t="shared" si="36"/>
        <v>831335.5</v>
      </c>
      <c r="H102" s="122">
        <v>2740355.65</v>
      </c>
    </row>
    <row r="103" spans="1:8" ht="16.5" customHeight="1">
      <c r="A103" s="22"/>
      <c r="B103" s="35" t="s">
        <v>157</v>
      </c>
      <c r="C103" s="129">
        <f aca="true" t="shared" si="38" ref="C103:H103">C104+C105</f>
        <v>2811610</v>
      </c>
      <c r="D103" s="129">
        <f t="shared" si="38"/>
        <v>2362210</v>
      </c>
      <c r="E103" s="129">
        <f t="shared" si="38"/>
        <v>1040920</v>
      </c>
      <c r="F103" s="116">
        <f t="shared" si="38"/>
        <v>653714.05</v>
      </c>
      <c r="G103" s="116">
        <f t="shared" si="38"/>
        <v>272797.3900000001</v>
      </c>
      <c r="H103" s="116">
        <f t="shared" si="38"/>
        <v>380916.66</v>
      </c>
    </row>
    <row r="104" spans="1:8" ht="16.5" customHeight="1">
      <c r="A104" s="22"/>
      <c r="B104" s="34" t="s">
        <v>158</v>
      </c>
      <c r="C104" s="134">
        <v>2811610</v>
      </c>
      <c r="D104" s="127">
        <v>2362210</v>
      </c>
      <c r="E104" s="127">
        <v>1040920</v>
      </c>
      <c r="F104" s="44">
        <v>653714.05</v>
      </c>
      <c r="G104" s="44">
        <f t="shared" si="36"/>
        <v>272797.3900000001</v>
      </c>
      <c r="H104" s="44">
        <v>380916.66</v>
      </c>
    </row>
    <row r="105" spans="1:8" ht="15">
      <c r="A105" s="22"/>
      <c r="B105" s="34" t="s">
        <v>159</v>
      </c>
      <c r="C105" s="117"/>
      <c r="D105" s="117"/>
      <c r="E105" s="117"/>
      <c r="F105" s="44"/>
      <c r="G105" s="44"/>
      <c r="H105" s="44"/>
    </row>
    <row r="106" spans="1:8" ht="15">
      <c r="A106" s="22"/>
      <c r="B106" s="24" t="s">
        <v>136</v>
      </c>
      <c r="C106" s="117"/>
      <c r="D106" s="117"/>
      <c r="E106" s="117"/>
      <c r="F106" s="44"/>
      <c r="G106" s="44"/>
      <c r="H106" s="44"/>
    </row>
    <row r="107" spans="1:8" ht="16.5" customHeight="1">
      <c r="A107" s="17" t="s">
        <v>160</v>
      </c>
      <c r="B107" s="20" t="s">
        <v>161</v>
      </c>
      <c r="C107" s="137">
        <f aca="true" t="shared" si="39" ref="C107:H107">C108+C109+C110+C111+C112+C113+C114+C115+C116+C117</f>
        <v>1472970</v>
      </c>
      <c r="D107" s="137">
        <f t="shared" si="39"/>
        <v>1315150</v>
      </c>
      <c r="E107" s="137">
        <f t="shared" si="39"/>
        <v>644760</v>
      </c>
      <c r="F107" s="116">
        <f t="shared" si="39"/>
        <v>531860.73</v>
      </c>
      <c r="G107" s="116">
        <f t="shared" si="39"/>
        <v>146718.31999999995</v>
      </c>
      <c r="H107" s="116">
        <f t="shared" si="39"/>
        <v>385142.41000000003</v>
      </c>
    </row>
    <row r="108" spans="1:8" ht="15">
      <c r="A108" s="22"/>
      <c r="B108" s="23" t="s">
        <v>152</v>
      </c>
      <c r="C108" s="131">
        <v>1333850</v>
      </c>
      <c r="D108" s="127">
        <v>1156130</v>
      </c>
      <c r="E108" s="127">
        <v>562210</v>
      </c>
      <c r="F108" s="44">
        <v>453634.8</v>
      </c>
      <c r="G108" s="44">
        <f>F108-H108</f>
        <v>112574.39999999997</v>
      </c>
      <c r="H108" s="44">
        <v>341060.4</v>
      </c>
    </row>
    <row r="109" spans="1:8" ht="30">
      <c r="A109" s="22"/>
      <c r="B109" s="36" t="s">
        <v>162</v>
      </c>
      <c r="C109" s="135"/>
      <c r="D109" s="127"/>
      <c r="E109" s="127"/>
      <c r="F109" s="44"/>
      <c r="G109" s="44"/>
      <c r="H109" s="44"/>
    </row>
    <row r="110" spans="1:8" ht="16.5" customHeight="1">
      <c r="A110" s="22"/>
      <c r="B110" s="37" t="s">
        <v>163</v>
      </c>
      <c r="C110" s="136">
        <v>139120</v>
      </c>
      <c r="D110" s="127">
        <v>159020</v>
      </c>
      <c r="E110" s="127">
        <v>82550</v>
      </c>
      <c r="F110" s="44">
        <v>78225.93</v>
      </c>
      <c r="G110" s="44">
        <f>F110-H110</f>
        <v>34143.91999999999</v>
      </c>
      <c r="H110" s="44">
        <v>44082.01</v>
      </c>
    </row>
    <row r="111" spans="1:8" ht="30">
      <c r="A111" s="22"/>
      <c r="B111" s="37" t="s">
        <v>164</v>
      </c>
      <c r="C111" s="117"/>
      <c r="D111" s="117"/>
      <c r="E111" s="117"/>
      <c r="F111" s="44"/>
      <c r="G111" s="44"/>
      <c r="H111" s="44"/>
    </row>
    <row r="112" spans="1:8" ht="16.5" customHeight="1">
      <c r="A112" s="22"/>
      <c r="B112" s="37" t="s">
        <v>165</v>
      </c>
      <c r="C112" s="117"/>
      <c r="D112" s="117"/>
      <c r="E112" s="117"/>
      <c r="F112" s="44"/>
      <c r="G112" s="44"/>
      <c r="H112" s="44"/>
    </row>
    <row r="113" spans="1:244" ht="16.5" customHeight="1">
      <c r="A113" s="22"/>
      <c r="B113" s="23" t="s">
        <v>149</v>
      </c>
      <c r="C113" s="117"/>
      <c r="D113" s="117"/>
      <c r="E113" s="117"/>
      <c r="F113" s="44"/>
      <c r="G113" s="44"/>
      <c r="H113" s="44"/>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c r="IH113" s="19"/>
      <c r="II113" s="19"/>
      <c r="IJ113" s="19"/>
    </row>
    <row r="114" spans="1:244" ht="16.5" customHeight="1">
      <c r="A114" s="22"/>
      <c r="B114" s="37" t="s">
        <v>166</v>
      </c>
      <c r="C114" s="117"/>
      <c r="D114" s="117"/>
      <c r="E114" s="117"/>
      <c r="F114" s="123"/>
      <c r="G114" s="123"/>
      <c r="H114" s="123"/>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row>
    <row r="115" spans="1:244" ht="15">
      <c r="A115" s="22"/>
      <c r="B115" s="38" t="s">
        <v>167</v>
      </c>
      <c r="C115" s="117"/>
      <c r="D115" s="117"/>
      <c r="E115" s="117"/>
      <c r="F115" s="123"/>
      <c r="G115" s="123"/>
      <c r="H115" s="123"/>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row>
    <row r="116" spans="1:8" s="19" customFormat="1" ht="30">
      <c r="A116" s="22"/>
      <c r="B116" s="38" t="s">
        <v>168</v>
      </c>
      <c r="C116" s="117"/>
      <c r="D116" s="117"/>
      <c r="E116" s="117"/>
      <c r="F116" s="123"/>
      <c r="G116" s="123"/>
      <c r="H116" s="123"/>
    </row>
    <row r="117" spans="1:8" s="19" customFormat="1" ht="30">
      <c r="A117" s="22"/>
      <c r="B117" s="39" t="s">
        <v>169</v>
      </c>
      <c r="C117" s="116">
        <f aca="true" t="shared" si="40" ref="C117:H117">C118+C119+C120+C121</f>
        <v>0</v>
      </c>
      <c r="D117" s="116">
        <f t="shared" si="40"/>
        <v>0</v>
      </c>
      <c r="E117" s="116">
        <f t="shared" si="40"/>
        <v>0</v>
      </c>
      <c r="F117" s="116">
        <f t="shared" si="40"/>
        <v>0</v>
      </c>
      <c r="G117" s="116">
        <f t="shared" si="40"/>
        <v>0</v>
      </c>
      <c r="H117" s="116">
        <f t="shared" si="40"/>
        <v>0</v>
      </c>
    </row>
    <row r="118" spans="1:8" s="19" customFormat="1" ht="15">
      <c r="A118" s="22"/>
      <c r="B118" s="40" t="s">
        <v>170</v>
      </c>
      <c r="C118" s="117"/>
      <c r="D118" s="117"/>
      <c r="E118" s="117"/>
      <c r="F118" s="123"/>
      <c r="G118" s="123"/>
      <c r="H118" s="123"/>
    </row>
    <row r="119" spans="1:8" s="19" customFormat="1" ht="30">
      <c r="A119" s="22"/>
      <c r="B119" s="40" t="s">
        <v>171</v>
      </c>
      <c r="C119" s="117"/>
      <c r="D119" s="117"/>
      <c r="E119" s="117"/>
      <c r="F119" s="123"/>
      <c r="G119" s="123"/>
      <c r="H119" s="123"/>
    </row>
    <row r="120" spans="1:8" s="19" customFormat="1" ht="30">
      <c r="A120" s="22"/>
      <c r="B120" s="40" t="s">
        <v>172</v>
      </c>
      <c r="C120" s="117"/>
      <c r="D120" s="117"/>
      <c r="E120" s="117"/>
      <c r="F120" s="123"/>
      <c r="G120" s="123"/>
      <c r="H120" s="123"/>
    </row>
    <row r="121" spans="1:8" s="19" customFormat="1" ht="30">
      <c r="A121" s="22"/>
      <c r="B121" s="40" t="s">
        <v>173</v>
      </c>
      <c r="C121" s="117"/>
      <c r="D121" s="117"/>
      <c r="E121" s="117"/>
      <c r="F121" s="123"/>
      <c r="G121" s="123"/>
      <c r="H121" s="123"/>
    </row>
    <row r="122" spans="1:8" s="19" customFormat="1" ht="15">
      <c r="A122" s="22"/>
      <c r="B122" s="24" t="s">
        <v>136</v>
      </c>
      <c r="C122" s="117"/>
      <c r="D122" s="117"/>
      <c r="E122" s="117"/>
      <c r="F122" s="123"/>
      <c r="G122" s="123"/>
      <c r="H122" s="123"/>
    </row>
    <row r="123" spans="1:8" s="19" customFormat="1" ht="15">
      <c r="A123" s="22" t="s">
        <v>174</v>
      </c>
      <c r="B123" s="24" t="s">
        <v>175</v>
      </c>
      <c r="C123" s="127">
        <v>13044570</v>
      </c>
      <c r="D123" s="127">
        <v>13044570</v>
      </c>
      <c r="E123" s="127">
        <v>7585280</v>
      </c>
      <c r="F123" s="44">
        <v>5801170.77</v>
      </c>
      <c r="G123" s="44">
        <f>F123-H123</f>
        <v>1376620</v>
      </c>
      <c r="H123" s="44">
        <v>4424550.77</v>
      </c>
    </row>
    <row r="124" spans="1:244" s="19" customFormat="1" ht="16.5" customHeight="1">
      <c r="A124" s="22"/>
      <c r="B124" s="24" t="s">
        <v>136</v>
      </c>
      <c r="C124" s="127"/>
      <c r="D124" s="127"/>
      <c r="E124" s="127"/>
      <c r="F124" s="44"/>
      <c r="G124" s="44"/>
      <c r="H124" s="44"/>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row>
    <row r="125" spans="1:244" s="19" customFormat="1" ht="16.5" customHeight="1">
      <c r="A125" s="22" t="s">
        <v>176</v>
      </c>
      <c r="B125" s="24" t="s">
        <v>177</v>
      </c>
      <c r="C125" s="127">
        <v>2980000</v>
      </c>
      <c r="D125" s="127">
        <v>2979000</v>
      </c>
      <c r="E125" s="127">
        <v>1535330</v>
      </c>
      <c r="F125" s="120">
        <v>969427.94</v>
      </c>
      <c r="G125" s="44">
        <f>F125-H125</f>
        <v>99427.93999999994</v>
      </c>
      <c r="H125" s="120">
        <v>870000</v>
      </c>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row>
    <row r="126" spans="1:9" s="19" customFormat="1" ht="16.5" customHeight="1">
      <c r="A126" s="22"/>
      <c r="B126" s="24" t="s">
        <v>136</v>
      </c>
      <c r="C126" s="117"/>
      <c r="D126" s="117"/>
      <c r="E126" s="117"/>
      <c r="F126" s="120"/>
      <c r="G126" s="120"/>
      <c r="H126" s="120"/>
      <c r="I126" s="5"/>
    </row>
    <row r="127" spans="1:244" ht="16.5" customHeight="1">
      <c r="A127" s="17" t="s">
        <v>178</v>
      </c>
      <c r="B127" s="20" t="s">
        <v>179</v>
      </c>
      <c r="C127" s="115">
        <f aca="true" t="shared" si="41" ref="C127:H127">+C128+C132+C134+C138+C144</f>
        <v>35762000</v>
      </c>
      <c r="D127" s="115">
        <f t="shared" si="41"/>
        <v>36088000</v>
      </c>
      <c r="E127" s="115">
        <f t="shared" si="41"/>
        <v>20040740</v>
      </c>
      <c r="F127" s="115">
        <f t="shared" si="41"/>
        <v>12673821.829999998</v>
      </c>
      <c r="G127" s="115">
        <f t="shared" si="41"/>
        <v>3192280.94</v>
      </c>
      <c r="H127" s="115">
        <f t="shared" si="41"/>
        <v>9481540.89</v>
      </c>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c r="EZ127" s="19"/>
      <c r="FA127" s="19"/>
      <c r="FB127" s="19"/>
      <c r="FC127" s="19"/>
      <c r="FD127" s="19"/>
      <c r="FE127" s="19"/>
      <c r="FF127" s="19"/>
      <c r="FG127" s="19"/>
      <c r="FH127" s="19"/>
      <c r="FI127" s="19"/>
      <c r="FJ127" s="19"/>
      <c r="FK127" s="19"/>
      <c r="FL127" s="19"/>
      <c r="FM127" s="19"/>
      <c r="FN127" s="19"/>
      <c r="FO127" s="19"/>
      <c r="FP127" s="19"/>
      <c r="FQ127" s="19"/>
      <c r="FR127" s="19"/>
      <c r="FS127" s="19"/>
      <c r="FT127" s="19"/>
      <c r="FU127" s="19"/>
      <c r="FV127" s="19"/>
      <c r="FW127" s="19"/>
      <c r="FX127" s="19"/>
      <c r="FY127" s="19"/>
      <c r="FZ127" s="19"/>
      <c r="GA127" s="19"/>
      <c r="GB127" s="19"/>
      <c r="GC127" s="19"/>
      <c r="GD127" s="19"/>
      <c r="GE127" s="19"/>
      <c r="GF127" s="19"/>
      <c r="GG127" s="19"/>
      <c r="GH127" s="19"/>
      <c r="GI127" s="19"/>
      <c r="GJ127" s="19"/>
      <c r="GK127" s="19"/>
      <c r="GL127" s="19"/>
      <c r="GM127" s="19"/>
      <c r="GN127" s="19"/>
      <c r="GO127" s="19"/>
      <c r="GP127" s="19"/>
      <c r="GQ127" s="19"/>
      <c r="GR127" s="19"/>
      <c r="GS127" s="19"/>
      <c r="GT127" s="19"/>
      <c r="GU127" s="19"/>
      <c r="GV127" s="19"/>
      <c r="GW127" s="19"/>
      <c r="GX127" s="19"/>
      <c r="GY127" s="19"/>
      <c r="GZ127" s="19"/>
      <c r="HA127" s="19"/>
      <c r="HB127" s="19"/>
      <c r="HC127" s="19"/>
      <c r="HD127" s="1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row>
    <row r="128" spans="1:244" ht="16.5" customHeight="1">
      <c r="A128" s="17" t="s">
        <v>180</v>
      </c>
      <c r="B128" s="20" t="s">
        <v>181</v>
      </c>
      <c r="C128" s="114">
        <f aca="true" t="shared" si="42" ref="C128:H128">+C129+C130</f>
        <v>23020000</v>
      </c>
      <c r="D128" s="114">
        <f t="shared" si="42"/>
        <v>22849000</v>
      </c>
      <c r="E128" s="114">
        <f t="shared" si="42"/>
        <v>12007810</v>
      </c>
      <c r="F128" s="114">
        <f t="shared" si="42"/>
        <v>7407832.1</v>
      </c>
      <c r="G128" s="114">
        <f t="shared" si="42"/>
        <v>1779459.88</v>
      </c>
      <c r="H128" s="114">
        <f t="shared" si="42"/>
        <v>5628372.22</v>
      </c>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c r="GX128" s="19"/>
      <c r="GY128" s="19"/>
      <c r="GZ128" s="19"/>
      <c r="HA128" s="19"/>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row>
    <row r="129" spans="1:8" s="19" customFormat="1" ht="16.5" customHeight="1">
      <c r="A129" s="22"/>
      <c r="B129" s="41" t="s">
        <v>182</v>
      </c>
      <c r="C129" s="127">
        <v>22423000</v>
      </c>
      <c r="D129" s="127">
        <v>22258000</v>
      </c>
      <c r="E129" s="127">
        <v>11416810</v>
      </c>
      <c r="F129" s="44">
        <v>6935832.1</v>
      </c>
      <c r="G129" s="44">
        <f aca="true" t="shared" si="43" ref="G129:G137">F129-H129</f>
        <v>1626459.88</v>
      </c>
      <c r="H129" s="44">
        <v>5309372.22</v>
      </c>
    </row>
    <row r="130" spans="1:8" s="19" customFormat="1" ht="16.5" customHeight="1">
      <c r="A130" s="22"/>
      <c r="B130" s="41" t="s">
        <v>183</v>
      </c>
      <c r="C130" s="127">
        <v>597000</v>
      </c>
      <c r="D130" s="127">
        <v>591000</v>
      </c>
      <c r="E130" s="127">
        <v>591000</v>
      </c>
      <c r="F130" s="23">
        <v>472000</v>
      </c>
      <c r="G130" s="44">
        <f t="shared" si="43"/>
        <v>153000</v>
      </c>
      <c r="H130" s="23">
        <v>319000</v>
      </c>
    </row>
    <row r="131" spans="1:8" s="19" customFormat="1" ht="16.5" customHeight="1">
      <c r="A131" s="22"/>
      <c r="B131" s="24" t="s">
        <v>136</v>
      </c>
      <c r="C131" s="127"/>
      <c r="D131" s="127"/>
      <c r="E131" s="127"/>
      <c r="F131" s="23">
        <v>-1483.92</v>
      </c>
      <c r="G131" s="44">
        <f t="shared" si="43"/>
        <v>-267.3000000000002</v>
      </c>
      <c r="H131" s="23">
        <v>-1216.62</v>
      </c>
    </row>
    <row r="132" spans="1:8" s="19" customFormat="1" ht="16.5" customHeight="1">
      <c r="A132" s="22" t="s">
        <v>184</v>
      </c>
      <c r="B132" s="42" t="s">
        <v>185</v>
      </c>
      <c r="C132" s="128">
        <v>7078000</v>
      </c>
      <c r="D132" s="128">
        <v>6981000</v>
      </c>
      <c r="E132" s="128">
        <v>3307760</v>
      </c>
      <c r="F132" s="116">
        <v>2200728.21</v>
      </c>
      <c r="G132" s="44">
        <f t="shared" si="43"/>
        <v>574639.79</v>
      </c>
      <c r="H132" s="116">
        <v>1626088.42</v>
      </c>
    </row>
    <row r="133" spans="1:8" s="19" customFormat="1" ht="16.5" customHeight="1">
      <c r="A133" s="22"/>
      <c r="B133" s="24" t="s">
        <v>136</v>
      </c>
      <c r="C133" s="117"/>
      <c r="D133" s="117"/>
      <c r="E133" s="117"/>
      <c r="F133" s="23">
        <v>-1064.74</v>
      </c>
      <c r="G133" s="44">
        <f t="shared" si="43"/>
        <v>-726.75</v>
      </c>
      <c r="H133" s="23">
        <v>-337.99</v>
      </c>
    </row>
    <row r="134" spans="1:244" s="19" customFormat="1" ht="16.5" customHeight="1">
      <c r="A134" s="17" t="s">
        <v>186</v>
      </c>
      <c r="B134" s="43" t="s">
        <v>187</v>
      </c>
      <c r="C134" s="116">
        <f aca="true" t="shared" si="44" ref="C134:H134">+C135+C136</f>
        <v>520000</v>
      </c>
      <c r="D134" s="116">
        <f t="shared" si="44"/>
        <v>514000</v>
      </c>
      <c r="E134" s="116">
        <f t="shared" si="44"/>
        <v>250500</v>
      </c>
      <c r="F134" s="116">
        <f t="shared" si="44"/>
        <v>152499.85</v>
      </c>
      <c r="G134" s="116">
        <f t="shared" si="44"/>
        <v>42747.600000000006</v>
      </c>
      <c r="H134" s="116">
        <f t="shared" si="44"/>
        <v>109752.25</v>
      </c>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row>
    <row r="135" spans="1:244" s="19" customFormat="1" ht="16.5" customHeight="1">
      <c r="A135" s="22"/>
      <c r="B135" s="41" t="s">
        <v>182</v>
      </c>
      <c r="C135" s="127">
        <v>520000</v>
      </c>
      <c r="D135" s="127">
        <v>514000</v>
      </c>
      <c r="E135" s="127">
        <v>250500</v>
      </c>
      <c r="F135" s="44">
        <v>152499.85</v>
      </c>
      <c r="G135" s="44">
        <f t="shared" si="43"/>
        <v>42747.600000000006</v>
      </c>
      <c r="H135" s="44">
        <v>109752.25</v>
      </c>
      <c r="I135" s="5"/>
      <c r="J135" s="44"/>
      <c r="K135" s="44"/>
      <c r="L135" s="44"/>
      <c r="M135" s="44"/>
      <c r="N135" s="44"/>
      <c r="O135" s="44"/>
      <c r="P135" s="44"/>
      <c r="Q135" s="44"/>
      <c r="R135" s="44"/>
      <c r="S135" s="44"/>
      <c r="T135" s="44"/>
      <c r="U135" s="44"/>
      <c r="V135" s="44"/>
      <c r="W135" s="44"/>
      <c r="X135" s="44"/>
      <c r="Y135" s="44"/>
      <c r="Z135" s="44"/>
      <c r="AA135" s="44"/>
      <c r="AB135" s="44"/>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row>
    <row r="136" spans="1:244" s="19" customFormat="1" ht="16.5" customHeight="1">
      <c r="A136" s="22"/>
      <c r="B136" s="41" t="s">
        <v>188</v>
      </c>
      <c r="C136" s="117"/>
      <c r="D136" s="117"/>
      <c r="E136" s="117"/>
      <c r="F136" s="44"/>
      <c r="G136" s="44"/>
      <c r="H136" s="44"/>
      <c r="I136" s="44"/>
      <c r="J136" s="6"/>
      <c r="K136" s="6"/>
      <c r="L136" s="6"/>
      <c r="M136" s="6"/>
      <c r="N136" s="6"/>
      <c r="O136" s="6"/>
      <c r="P136" s="6"/>
      <c r="Q136" s="6"/>
      <c r="R136" s="6"/>
      <c r="S136" s="6"/>
      <c r="T136" s="6"/>
      <c r="U136" s="6"/>
      <c r="V136" s="6"/>
      <c r="W136" s="6"/>
      <c r="X136" s="6"/>
      <c r="Y136" s="6"/>
      <c r="Z136" s="6"/>
      <c r="AA136" s="6"/>
      <c r="AB136" s="6"/>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row>
    <row r="137" spans="1:9" ht="16.5" customHeight="1">
      <c r="A137" s="22"/>
      <c r="B137" s="24" t="s">
        <v>136</v>
      </c>
      <c r="C137" s="117"/>
      <c r="D137" s="117"/>
      <c r="E137" s="117"/>
      <c r="F137" s="44">
        <v>-1718</v>
      </c>
      <c r="G137" s="44">
        <f t="shared" si="43"/>
        <v>-1718</v>
      </c>
      <c r="H137" s="44">
        <v>0</v>
      </c>
      <c r="I137" s="6"/>
    </row>
    <row r="138" spans="1:8" ht="16.5" customHeight="1">
      <c r="A138" s="17" t="s">
        <v>189</v>
      </c>
      <c r="B138" s="43" t="s">
        <v>190</v>
      </c>
      <c r="C138" s="114">
        <f aca="true" t="shared" si="45" ref="C138:H138">+C139+C140+C141+C142</f>
        <v>4064000</v>
      </c>
      <c r="D138" s="114">
        <f t="shared" si="45"/>
        <v>4662000</v>
      </c>
      <c r="E138" s="114">
        <f t="shared" si="45"/>
        <v>3916870</v>
      </c>
      <c r="F138" s="114">
        <f t="shared" si="45"/>
        <v>2547096.67</v>
      </c>
      <c r="G138" s="114">
        <f t="shared" si="45"/>
        <v>694896.6699999999</v>
      </c>
      <c r="H138" s="114">
        <f t="shared" si="45"/>
        <v>1852200</v>
      </c>
    </row>
    <row r="139" spans="1:244" ht="15">
      <c r="A139" s="22"/>
      <c r="B139" s="23" t="s">
        <v>191</v>
      </c>
      <c r="C139" s="127">
        <v>4064000</v>
      </c>
      <c r="D139" s="127">
        <v>4662000</v>
      </c>
      <c r="E139" s="127">
        <v>3916870</v>
      </c>
      <c r="F139" s="44">
        <v>2547096.67</v>
      </c>
      <c r="G139" s="44">
        <f>F139-H139</f>
        <v>694896.6699999999</v>
      </c>
      <c r="H139" s="44">
        <v>1852200</v>
      </c>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row>
    <row r="140" spans="1:9" ht="30">
      <c r="A140" s="22"/>
      <c r="B140" s="23" t="s">
        <v>192</v>
      </c>
      <c r="C140" s="117"/>
      <c r="D140" s="117"/>
      <c r="E140" s="117"/>
      <c r="F140" s="44"/>
      <c r="G140" s="44"/>
      <c r="H140" s="44"/>
      <c r="I140" s="19"/>
    </row>
    <row r="141" spans="1:8" ht="30">
      <c r="A141" s="22"/>
      <c r="B141" s="23" t="s">
        <v>193</v>
      </c>
      <c r="C141" s="117"/>
      <c r="D141" s="117"/>
      <c r="E141" s="117"/>
      <c r="F141" s="44"/>
      <c r="G141" s="44"/>
      <c r="H141" s="44"/>
    </row>
    <row r="142" spans="1:244" s="19" customFormat="1" ht="30">
      <c r="A142" s="22"/>
      <c r="B142" s="23" t="s">
        <v>194</v>
      </c>
      <c r="C142" s="117"/>
      <c r="D142" s="117"/>
      <c r="E142" s="117"/>
      <c r="F142" s="44"/>
      <c r="G142" s="44"/>
      <c r="H142" s="44"/>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row>
    <row r="143" spans="1:8" ht="15">
      <c r="A143" s="22"/>
      <c r="B143" s="24" t="s">
        <v>136</v>
      </c>
      <c r="C143" s="117"/>
      <c r="D143" s="117"/>
      <c r="E143" s="117"/>
      <c r="F143" s="44">
        <v>-2114.97</v>
      </c>
      <c r="G143" s="44">
        <f aca="true" t="shared" si="46" ref="G143:G148">F143-H143</f>
        <v>0</v>
      </c>
      <c r="H143" s="44">
        <v>-2114.97</v>
      </c>
    </row>
    <row r="144" spans="1:8" ht="16.5" customHeight="1">
      <c r="A144" s="17" t="s">
        <v>195</v>
      </c>
      <c r="B144" s="43" t="s">
        <v>196</v>
      </c>
      <c r="C144" s="116">
        <f aca="true" t="shared" si="47" ref="C144:H144">+C145+C146</f>
        <v>1080000</v>
      </c>
      <c r="D144" s="116">
        <f t="shared" si="47"/>
        <v>1082000</v>
      </c>
      <c r="E144" s="116">
        <f t="shared" si="47"/>
        <v>557800</v>
      </c>
      <c r="F144" s="116">
        <f t="shared" si="47"/>
        <v>365665</v>
      </c>
      <c r="G144" s="116">
        <f t="shared" si="47"/>
        <v>100537</v>
      </c>
      <c r="H144" s="116">
        <f t="shared" si="47"/>
        <v>265128</v>
      </c>
    </row>
    <row r="145" spans="1:8" ht="16.5" customHeight="1">
      <c r="A145" s="17"/>
      <c r="B145" s="41" t="s">
        <v>182</v>
      </c>
      <c r="C145" s="127">
        <v>1080000</v>
      </c>
      <c r="D145" s="127">
        <v>1082000</v>
      </c>
      <c r="E145" s="127">
        <v>557800</v>
      </c>
      <c r="F145" s="44">
        <v>365665</v>
      </c>
      <c r="G145" s="44">
        <f t="shared" si="46"/>
        <v>100537</v>
      </c>
      <c r="H145" s="44">
        <v>265128</v>
      </c>
    </row>
    <row r="146" spans="1:8" ht="16.5" customHeight="1">
      <c r="A146" s="22"/>
      <c r="B146" s="41" t="s">
        <v>188</v>
      </c>
      <c r="C146" s="117"/>
      <c r="D146" s="117"/>
      <c r="E146" s="117"/>
      <c r="F146" s="44"/>
      <c r="G146" s="44"/>
      <c r="H146" s="44"/>
    </row>
    <row r="147" spans="1:8" ht="16.5" customHeight="1">
      <c r="A147" s="22"/>
      <c r="B147" s="24" t="s">
        <v>136</v>
      </c>
      <c r="C147" s="117"/>
      <c r="D147" s="117"/>
      <c r="E147" s="117"/>
      <c r="F147" s="44">
        <v>-48</v>
      </c>
      <c r="G147" s="44">
        <f t="shared" si="46"/>
        <v>-24</v>
      </c>
      <c r="H147" s="44">
        <v>-24</v>
      </c>
    </row>
    <row r="148" spans="1:8" ht="16.5" customHeight="1">
      <c r="A148" s="17" t="s">
        <v>197</v>
      </c>
      <c r="B148" s="24" t="s">
        <v>198</v>
      </c>
      <c r="C148" s="128">
        <v>157000</v>
      </c>
      <c r="D148" s="128">
        <v>161000</v>
      </c>
      <c r="E148" s="128">
        <v>89830</v>
      </c>
      <c r="F148" s="122">
        <v>62000</v>
      </c>
      <c r="G148" s="44">
        <f t="shared" si="46"/>
        <v>14000</v>
      </c>
      <c r="H148" s="122">
        <v>48000</v>
      </c>
    </row>
    <row r="149" spans="1:8" ht="16.5" customHeight="1">
      <c r="A149" s="17"/>
      <c r="B149" s="24" t="s">
        <v>136</v>
      </c>
      <c r="C149" s="117"/>
      <c r="D149" s="117"/>
      <c r="E149" s="117"/>
      <c r="F149" s="122"/>
      <c r="G149" s="122"/>
      <c r="H149" s="122"/>
    </row>
    <row r="150" spans="1:8" ht="16.5" customHeight="1">
      <c r="A150" s="17" t="s">
        <v>199</v>
      </c>
      <c r="B150" s="20" t="s">
        <v>200</v>
      </c>
      <c r="C150" s="115">
        <f aca="true" t="shared" si="48" ref="C150:H150">+C151+C157</f>
        <v>79934000</v>
      </c>
      <c r="D150" s="115">
        <f t="shared" si="48"/>
        <v>78624000</v>
      </c>
      <c r="E150" s="115">
        <f t="shared" si="48"/>
        <v>45448740</v>
      </c>
      <c r="F150" s="115">
        <f t="shared" si="48"/>
        <v>30286250</v>
      </c>
      <c r="G150" s="115">
        <f t="shared" si="48"/>
        <v>8000000</v>
      </c>
      <c r="H150" s="115">
        <f t="shared" si="48"/>
        <v>22286250</v>
      </c>
    </row>
    <row r="151" spans="1:8" ht="16.5" customHeight="1">
      <c r="A151" s="22" t="s">
        <v>201</v>
      </c>
      <c r="B151" s="20" t="s">
        <v>202</v>
      </c>
      <c r="C151" s="116">
        <f aca="true" t="shared" si="49" ref="C151:H151">C152+C154+C153+C155</f>
        <v>79934000</v>
      </c>
      <c r="D151" s="116">
        <f t="shared" si="49"/>
        <v>78624000</v>
      </c>
      <c r="E151" s="116">
        <f t="shared" si="49"/>
        <v>45448740</v>
      </c>
      <c r="F151" s="116">
        <f t="shared" si="49"/>
        <v>30286250</v>
      </c>
      <c r="G151" s="116">
        <f t="shared" si="49"/>
        <v>8000000</v>
      </c>
      <c r="H151" s="116">
        <f t="shared" si="49"/>
        <v>22286250</v>
      </c>
    </row>
    <row r="152" spans="1:8" ht="15">
      <c r="A152" s="22"/>
      <c r="B152" s="23" t="s">
        <v>142</v>
      </c>
      <c r="C152" s="127">
        <v>79934000</v>
      </c>
      <c r="D152" s="127">
        <v>78624000</v>
      </c>
      <c r="E152" s="127">
        <v>45448740</v>
      </c>
      <c r="F152" s="44">
        <v>30286250</v>
      </c>
      <c r="G152" s="44">
        <f>F152-H152</f>
        <v>8000000</v>
      </c>
      <c r="H152" s="44">
        <v>22286250</v>
      </c>
    </row>
    <row r="153" spans="1:8" ht="45">
      <c r="A153" s="22"/>
      <c r="B153" s="23" t="s">
        <v>203</v>
      </c>
      <c r="C153" s="117"/>
      <c r="D153" s="117"/>
      <c r="E153" s="117"/>
      <c r="F153" s="44"/>
      <c r="G153" s="44"/>
      <c r="H153" s="44"/>
    </row>
    <row r="154" spans="1:8" ht="30">
      <c r="A154" s="22"/>
      <c r="B154" s="23" t="s">
        <v>204</v>
      </c>
      <c r="C154" s="117"/>
      <c r="D154" s="117"/>
      <c r="E154" s="117"/>
      <c r="F154" s="122"/>
      <c r="G154" s="122"/>
      <c r="H154" s="122"/>
    </row>
    <row r="155" spans="1:8" ht="15">
      <c r="A155" s="22"/>
      <c r="B155" s="45" t="s">
        <v>205</v>
      </c>
      <c r="C155" s="117"/>
      <c r="D155" s="117"/>
      <c r="E155" s="117"/>
      <c r="F155" s="44"/>
      <c r="G155" s="44"/>
      <c r="H155" s="44"/>
    </row>
    <row r="156" spans="1:8" ht="15">
      <c r="A156" s="22"/>
      <c r="B156" s="24" t="s">
        <v>136</v>
      </c>
      <c r="C156" s="117"/>
      <c r="D156" s="117"/>
      <c r="E156" s="117"/>
      <c r="F156" s="44">
        <v>-5402.33</v>
      </c>
      <c r="G156" s="44">
        <f>F156-H156</f>
        <v>-3095.98</v>
      </c>
      <c r="H156" s="44">
        <v>-2306.35</v>
      </c>
    </row>
    <row r="157" spans="1:8" ht="16.5" customHeight="1">
      <c r="A157" s="22" t="s">
        <v>206</v>
      </c>
      <c r="B157" s="20" t="s">
        <v>207</v>
      </c>
      <c r="C157" s="116">
        <f aca="true" t="shared" si="50" ref="C157:H157">C158+C159</f>
        <v>0</v>
      </c>
      <c r="D157" s="116">
        <f t="shared" si="50"/>
        <v>0</v>
      </c>
      <c r="E157" s="116">
        <f t="shared" si="50"/>
        <v>0</v>
      </c>
      <c r="F157" s="116">
        <f t="shared" si="50"/>
        <v>0</v>
      </c>
      <c r="G157" s="116">
        <f t="shared" si="50"/>
        <v>0</v>
      </c>
      <c r="H157" s="116">
        <f t="shared" si="50"/>
        <v>0</v>
      </c>
    </row>
    <row r="158" spans="1:8" ht="16.5" customHeight="1">
      <c r="A158" s="22"/>
      <c r="B158" s="23" t="s">
        <v>142</v>
      </c>
      <c r="C158" s="117"/>
      <c r="D158" s="117"/>
      <c r="E158" s="117"/>
      <c r="F158" s="44"/>
      <c r="G158" s="44"/>
      <c r="H158" s="44"/>
    </row>
    <row r="159" spans="1:8" ht="16.5" customHeight="1">
      <c r="A159" s="22"/>
      <c r="B159" s="46" t="s">
        <v>208</v>
      </c>
      <c r="C159" s="117"/>
      <c r="D159" s="117"/>
      <c r="E159" s="117"/>
      <c r="F159" s="44"/>
      <c r="G159" s="44"/>
      <c r="H159" s="44"/>
    </row>
    <row r="160" spans="1:8" ht="16.5" customHeight="1">
      <c r="A160" s="22"/>
      <c r="B160" s="24" t="s">
        <v>136</v>
      </c>
      <c r="C160" s="117"/>
      <c r="D160" s="117"/>
      <c r="E160" s="117"/>
      <c r="F160" s="44"/>
      <c r="G160" s="44"/>
      <c r="H160" s="44"/>
    </row>
    <row r="161" spans="1:8" ht="16.5" customHeight="1">
      <c r="A161" s="17" t="s">
        <v>209</v>
      </c>
      <c r="B161" s="24" t="s">
        <v>210</v>
      </c>
      <c r="C161" s="127">
        <v>290000</v>
      </c>
      <c r="D161" s="127">
        <v>293000</v>
      </c>
      <c r="E161" s="127">
        <v>145000</v>
      </c>
      <c r="F161" s="44">
        <v>91965</v>
      </c>
      <c r="G161" s="44">
        <f>F161-H161</f>
        <v>33965</v>
      </c>
      <c r="H161" s="44">
        <v>58000</v>
      </c>
    </row>
    <row r="162" spans="1:8" ht="16.5" customHeight="1">
      <c r="A162" s="17"/>
      <c r="B162" s="24" t="s">
        <v>136</v>
      </c>
      <c r="C162" s="127"/>
      <c r="D162" s="127"/>
      <c r="E162" s="127"/>
      <c r="F162" s="44">
        <v>-55</v>
      </c>
      <c r="G162" s="44">
        <f>F162-H162</f>
        <v>-55</v>
      </c>
      <c r="H162" s="44">
        <v>0</v>
      </c>
    </row>
    <row r="163" spans="1:8" ht="16.5" customHeight="1">
      <c r="A163" s="17" t="s">
        <v>211</v>
      </c>
      <c r="B163" s="24" t="s">
        <v>212</v>
      </c>
      <c r="C163" s="127">
        <v>56340</v>
      </c>
      <c r="D163" s="127">
        <v>56340</v>
      </c>
      <c r="E163" s="127">
        <v>56340</v>
      </c>
      <c r="F163" s="44">
        <v>34523.99</v>
      </c>
      <c r="G163" s="44">
        <f>F163-H163</f>
        <v>13380.279999999999</v>
      </c>
      <c r="H163" s="44">
        <v>21143.71</v>
      </c>
    </row>
    <row r="164" spans="1:8" ht="16.5" customHeight="1">
      <c r="A164" s="17"/>
      <c r="B164" s="24" t="s">
        <v>136</v>
      </c>
      <c r="C164" s="117"/>
      <c r="D164" s="117"/>
      <c r="E164" s="117"/>
      <c r="F164" s="44"/>
      <c r="G164" s="44"/>
      <c r="H164" s="44"/>
    </row>
    <row r="165" spans="1:8" ht="15">
      <c r="A165" s="17"/>
      <c r="B165" s="20" t="s">
        <v>213</v>
      </c>
      <c r="C165" s="116">
        <f aca="true" t="shared" si="51" ref="C165:H165">C84+C93+C106+C122+C124+C126+C131+C133+C137+C143+C147+C149+C156+C160+C162+C164</f>
        <v>0</v>
      </c>
      <c r="D165" s="116">
        <f t="shared" si="51"/>
        <v>0</v>
      </c>
      <c r="E165" s="116">
        <f t="shared" si="51"/>
        <v>0</v>
      </c>
      <c r="F165" s="116">
        <f t="shared" si="51"/>
        <v>-58147.29</v>
      </c>
      <c r="G165" s="116">
        <f t="shared" si="51"/>
        <v>-42017.810000000005</v>
      </c>
      <c r="H165" s="116">
        <f t="shared" si="51"/>
        <v>-16129.479999999998</v>
      </c>
    </row>
    <row r="166" spans="1:8" ht="16.5" customHeight="1">
      <c r="A166" s="17"/>
      <c r="B166" s="20" t="s">
        <v>19</v>
      </c>
      <c r="C166" s="116">
        <f aca="true" t="shared" si="52" ref="C166:H167">C167</f>
        <v>19006400</v>
      </c>
      <c r="D166" s="116">
        <f t="shared" si="52"/>
        <v>19006400</v>
      </c>
      <c r="E166" s="116">
        <f t="shared" si="52"/>
        <v>19006400</v>
      </c>
      <c r="F166" s="116">
        <f t="shared" si="52"/>
        <v>19005336</v>
      </c>
      <c r="G166" s="116">
        <f t="shared" si="52"/>
        <v>7083176</v>
      </c>
      <c r="H166" s="116">
        <f t="shared" si="52"/>
        <v>11922160</v>
      </c>
    </row>
    <row r="167" spans="1:8" ht="15">
      <c r="A167" s="17"/>
      <c r="B167" s="20" t="s">
        <v>214</v>
      </c>
      <c r="C167" s="116">
        <f t="shared" si="52"/>
        <v>19006400</v>
      </c>
      <c r="D167" s="116">
        <f t="shared" si="52"/>
        <v>19006400</v>
      </c>
      <c r="E167" s="116">
        <f t="shared" si="52"/>
        <v>19006400</v>
      </c>
      <c r="F167" s="116">
        <f t="shared" si="52"/>
        <v>19005336</v>
      </c>
      <c r="G167" s="116">
        <f t="shared" si="52"/>
        <v>7083176</v>
      </c>
      <c r="H167" s="116">
        <f t="shared" si="52"/>
        <v>11922160</v>
      </c>
    </row>
    <row r="168" spans="1:8" ht="30">
      <c r="A168" s="17"/>
      <c r="B168" s="20" t="s">
        <v>215</v>
      </c>
      <c r="C168" s="128">
        <v>19006400</v>
      </c>
      <c r="D168" s="128">
        <v>19006400</v>
      </c>
      <c r="E168" s="128">
        <v>19006400</v>
      </c>
      <c r="F168" s="138">
        <v>19005336</v>
      </c>
      <c r="G168" s="44">
        <f>F168-H168</f>
        <v>7083176</v>
      </c>
      <c r="H168" s="138">
        <v>11922160</v>
      </c>
    </row>
    <row r="169" spans="1:8" ht="15">
      <c r="A169" s="17">
        <v>68.05</v>
      </c>
      <c r="B169" s="47" t="s">
        <v>216</v>
      </c>
      <c r="C169" s="119">
        <f aca="true" t="shared" si="53" ref="C169:H171">+C170</f>
        <v>7699000</v>
      </c>
      <c r="D169" s="119">
        <f t="shared" si="53"/>
        <v>7699000</v>
      </c>
      <c r="E169" s="119">
        <f t="shared" si="53"/>
        <v>3985000</v>
      </c>
      <c r="F169" s="119">
        <f t="shared" si="53"/>
        <v>1860563</v>
      </c>
      <c r="G169" s="119">
        <f t="shared" si="53"/>
        <v>403232</v>
      </c>
      <c r="H169" s="119">
        <f t="shared" si="53"/>
        <v>1457331</v>
      </c>
    </row>
    <row r="170" spans="1:8" ht="16.5" customHeight="1">
      <c r="A170" s="17" t="s">
        <v>217</v>
      </c>
      <c r="B170" s="47" t="s">
        <v>12</v>
      </c>
      <c r="C170" s="119">
        <f t="shared" si="53"/>
        <v>7699000</v>
      </c>
      <c r="D170" s="119">
        <f t="shared" si="53"/>
        <v>7699000</v>
      </c>
      <c r="E170" s="119">
        <f t="shared" si="53"/>
        <v>3985000</v>
      </c>
      <c r="F170" s="119">
        <f t="shared" si="53"/>
        <v>1860563</v>
      </c>
      <c r="G170" s="119">
        <f t="shared" si="53"/>
        <v>403232</v>
      </c>
      <c r="H170" s="119">
        <f t="shared" si="53"/>
        <v>1457331</v>
      </c>
    </row>
    <row r="171" spans="1:8" ht="16.5" customHeight="1">
      <c r="A171" s="17" t="s">
        <v>218</v>
      </c>
      <c r="B171" s="20" t="s">
        <v>219</v>
      </c>
      <c r="C171" s="119">
        <f t="shared" si="53"/>
        <v>7699000</v>
      </c>
      <c r="D171" s="119">
        <f t="shared" si="53"/>
        <v>7699000</v>
      </c>
      <c r="E171" s="119">
        <f t="shared" si="53"/>
        <v>3985000</v>
      </c>
      <c r="F171" s="119">
        <f t="shared" si="53"/>
        <v>1860563</v>
      </c>
      <c r="G171" s="119">
        <f t="shared" si="53"/>
        <v>403232</v>
      </c>
      <c r="H171" s="119">
        <f t="shared" si="53"/>
        <v>1457331</v>
      </c>
    </row>
    <row r="172" spans="1:8" ht="16.5" customHeight="1">
      <c r="A172" s="22" t="s">
        <v>220</v>
      </c>
      <c r="B172" s="47" t="s">
        <v>221</v>
      </c>
      <c r="C172" s="115">
        <f aca="true" t="shared" si="54" ref="C172:H172">C173</f>
        <v>7699000</v>
      </c>
      <c r="D172" s="115">
        <f t="shared" si="54"/>
        <v>7699000</v>
      </c>
      <c r="E172" s="115">
        <f t="shared" si="54"/>
        <v>3985000</v>
      </c>
      <c r="F172" s="115">
        <f t="shared" si="54"/>
        <v>1860563</v>
      </c>
      <c r="G172" s="115">
        <f t="shared" si="54"/>
        <v>403232</v>
      </c>
      <c r="H172" s="115">
        <f t="shared" si="54"/>
        <v>1457331</v>
      </c>
    </row>
    <row r="173" spans="1:8" ht="16.5" customHeight="1">
      <c r="A173" s="22" t="s">
        <v>222</v>
      </c>
      <c r="B173" s="47" t="s">
        <v>223</v>
      </c>
      <c r="C173" s="115">
        <f aca="true" t="shared" si="55" ref="C173:H173">C175+C176+C177</f>
        <v>7699000</v>
      </c>
      <c r="D173" s="115">
        <f t="shared" si="55"/>
        <v>7699000</v>
      </c>
      <c r="E173" s="115">
        <f t="shared" si="55"/>
        <v>3985000</v>
      </c>
      <c r="F173" s="115">
        <f t="shared" si="55"/>
        <v>1860563</v>
      </c>
      <c r="G173" s="115">
        <f t="shared" si="55"/>
        <v>403232</v>
      </c>
      <c r="H173" s="115">
        <f t="shared" si="55"/>
        <v>1457331</v>
      </c>
    </row>
    <row r="174" spans="1:8" ht="16.5" customHeight="1">
      <c r="A174" s="17" t="s">
        <v>224</v>
      </c>
      <c r="B174" s="47" t="s">
        <v>225</v>
      </c>
      <c r="C174" s="115">
        <f aca="true" t="shared" si="56" ref="C174:H174">C175</f>
        <v>4364000</v>
      </c>
      <c r="D174" s="115">
        <f t="shared" si="56"/>
        <v>4364000</v>
      </c>
      <c r="E174" s="115">
        <f t="shared" si="56"/>
        <v>2259000</v>
      </c>
      <c r="F174" s="115">
        <f t="shared" si="56"/>
        <v>1113589</v>
      </c>
      <c r="G174" s="115">
        <f t="shared" si="56"/>
        <v>253231</v>
      </c>
      <c r="H174" s="115">
        <f t="shared" si="56"/>
        <v>860358</v>
      </c>
    </row>
    <row r="175" spans="1:8" ht="16.5" customHeight="1">
      <c r="A175" s="22" t="s">
        <v>226</v>
      </c>
      <c r="B175" s="48" t="s">
        <v>227</v>
      </c>
      <c r="C175" s="127">
        <v>4364000</v>
      </c>
      <c r="D175" s="127">
        <v>4364000</v>
      </c>
      <c r="E175" s="127">
        <v>2259000</v>
      </c>
      <c r="F175" s="44">
        <v>1113589</v>
      </c>
      <c r="G175" s="44">
        <f>F175-H175</f>
        <v>253231</v>
      </c>
      <c r="H175" s="44">
        <v>860358</v>
      </c>
    </row>
    <row r="176" spans="1:8" ht="16.5" customHeight="1">
      <c r="A176" s="22" t="s">
        <v>228</v>
      </c>
      <c r="B176" s="48" t="s">
        <v>229</v>
      </c>
      <c r="C176" s="127">
        <v>3335000</v>
      </c>
      <c r="D176" s="127">
        <v>3335000</v>
      </c>
      <c r="E176" s="127">
        <v>1726000</v>
      </c>
      <c r="F176" s="44">
        <v>746974</v>
      </c>
      <c r="G176" s="44">
        <f>F176-H176</f>
        <v>150001</v>
      </c>
      <c r="H176" s="44">
        <v>596973</v>
      </c>
    </row>
    <row r="177" spans="1:8" ht="16.5" customHeight="1">
      <c r="A177" s="22"/>
      <c r="B177" s="28" t="s">
        <v>230</v>
      </c>
      <c r="C177" s="117"/>
      <c r="D177" s="117"/>
      <c r="E177" s="117"/>
      <c r="F177" s="44"/>
      <c r="G177" s="44"/>
      <c r="H177" s="44"/>
    </row>
    <row r="178" spans="1:8" ht="30">
      <c r="A178" s="22" t="s">
        <v>22</v>
      </c>
      <c r="B178" s="49" t="s">
        <v>23</v>
      </c>
      <c r="C178" s="124">
        <f aca="true" t="shared" si="57" ref="C178:H178">C179</f>
        <v>0</v>
      </c>
      <c r="D178" s="124">
        <f t="shared" si="57"/>
        <v>0</v>
      </c>
      <c r="E178" s="124">
        <f t="shared" si="57"/>
        <v>0</v>
      </c>
      <c r="F178" s="124">
        <f t="shared" si="57"/>
        <v>0</v>
      </c>
      <c r="G178" s="124">
        <f t="shared" si="57"/>
        <v>0</v>
      </c>
      <c r="H178" s="124">
        <f t="shared" si="57"/>
        <v>0</v>
      </c>
    </row>
    <row r="179" spans="1:8" ht="15">
      <c r="A179" s="22" t="s">
        <v>231</v>
      </c>
      <c r="B179" s="49" t="s">
        <v>232</v>
      </c>
      <c r="C179" s="124">
        <f aca="true" t="shared" si="58" ref="C179:H179">C180+C181+C182</f>
        <v>0</v>
      </c>
      <c r="D179" s="124">
        <f t="shared" si="58"/>
        <v>0</v>
      </c>
      <c r="E179" s="124">
        <f t="shared" si="58"/>
        <v>0</v>
      </c>
      <c r="F179" s="124">
        <f t="shared" si="58"/>
        <v>0</v>
      </c>
      <c r="G179" s="124">
        <f t="shared" si="58"/>
        <v>0</v>
      </c>
      <c r="H179" s="124">
        <f t="shared" si="58"/>
        <v>0</v>
      </c>
    </row>
    <row r="180" spans="1:8" ht="15">
      <c r="A180" s="22" t="s">
        <v>233</v>
      </c>
      <c r="B180" s="50" t="s">
        <v>234</v>
      </c>
      <c r="C180" s="117"/>
      <c r="D180" s="117"/>
      <c r="E180" s="44"/>
      <c r="F180" s="44"/>
      <c r="G180" s="44"/>
      <c r="H180" s="44"/>
    </row>
    <row r="181" spans="1:8" ht="15">
      <c r="A181" s="22" t="s">
        <v>235</v>
      </c>
      <c r="B181" s="50" t="s">
        <v>236</v>
      </c>
      <c r="C181" s="117"/>
      <c r="D181" s="117"/>
      <c r="E181" s="44"/>
      <c r="F181" s="44"/>
      <c r="G181" s="44"/>
      <c r="H181" s="44"/>
    </row>
    <row r="182" spans="1:8" ht="15">
      <c r="A182" s="22" t="s">
        <v>237</v>
      </c>
      <c r="B182" s="50" t="s">
        <v>238</v>
      </c>
      <c r="C182" s="117"/>
      <c r="D182" s="117"/>
      <c r="E182" s="44"/>
      <c r="F182" s="44"/>
      <c r="G182" s="44"/>
      <c r="H182" s="44"/>
    </row>
    <row r="183" spans="1:8" ht="15">
      <c r="A183" s="22" t="s">
        <v>239</v>
      </c>
      <c r="B183" s="49" t="s">
        <v>240</v>
      </c>
      <c r="C183" s="124">
        <f aca="true" t="shared" si="59" ref="C183:H184">C184</f>
        <v>0</v>
      </c>
      <c r="D183" s="124">
        <f t="shared" si="59"/>
        <v>0</v>
      </c>
      <c r="E183" s="124">
        <f t="shared" si="59"/>
        <v>0</v>
      </c>
      <c r="F183" s="124">
        <f t="shared" si="59"/>
        <v>0</v>
      </c>
      <c r="G183" s="124">
        <f t="shared" si="59"/>
        <v>0</v>
      </c>
      <c r="H183" s="124">
        <f t="shared" si="59"/>
        <v>0</v>
      </c>
    </row>
    <row r="184" spans="1:8" ht="15">
      <c r="A184" s="22" t="s">
        <v>241</v>
      </c>
      <c r="B184" s="49" t="s">
        <v>12</v>
      </c>
      <c r="C184" s="124">
        <f t="shared" si="59"/>
        <v>0</v>
      </c>
      <c r="D184" s="124">
        <f t="shared" si="59"/>
        <v>0</v>
      </c>
      <c r="E184" s="124">
        <f t="shared" si="59"/>
        <v>0</v>
      </c>
      <c r="F184" s="124">
        <f t="shared" si="59"/>
        <v>0</v>
      </c>
      <c r="G184" s="124">
        <f t="shared" si="59"/>
        <v>0</v>
      </c>
      <c r="H184" s="124">
        <f t="shared" si="59"/>
        <v>0</v>
      </c>
    </row>
    <row r="185" spans="1:8" ht="30">
      <c r="A185" s="22" t="s">
        <v>242</v>
      </c>
      <c r="B185" s="49" t="s">
        <v>23</v>
      </c>
      <c r="C185" s="124">
        <f aca="true" t="shared" si="60" ref="C185:H185">C188</f>
        <v>0</v>
      </c>
      <c r="D185" s="124">
        <f t="shared" si="60"/>
        <v>0</v>
      </c>
      <c r="E185" s="124">
        <f t="shared" si="60"/>
        <v>0</v>
      </c>
      <c r="F185" s="124">
        <f t="shared" si="60"/>
        <v>0</v>
      </c>
      <c r="G185" s="124">
        <f t="shared" si="60"/>
        <v>0</v>
      </c>
      <c r="H185" s="124">
        <f t="shared" si="60"/>
        <v>0</v>
      </c>
    </row>
    <row r="186" spans="1:8" ht="15">
      <c r="A186" s="22" t="s">
        <v>243</v>
      </c>
      <c r="B186" s="49" t="s">
        <v>34</v>
      </c>
      <c r="C186" s="124">
        <f aca="true" t="shared" si="61" ref="C186:H187">C187</f>
        <v>0</v>
      </c>
      <c r="D186" s="124">
        <f t="shared" si="61"/>
        <v>0</v>
      </c>
      <c r="E186" s="124">
        <f t="shared" si="61"/>
        <v>0</v>
      </c>
      <c r="F186" s="124">
        <f t="shared" si="61"/>
        <v>0</v>
      </c>
      <c r="G186" s="124">
        <f t="shared" si="61"/>
        <v>0</v>
      </c>
      <c r="H186" s="124">
        <f t="shared" si="61"/>
        <v>0</v>
      </c>
    </row>
    <row r="187" spans="1:8" ht="15">
      <c r="A187" s="22" t="s">
        <v>241</v>
      </c>
      <c r="B187" s="49" t="s">
        <v>12</v>
      </c>
      <c r="C187" s="124">
        <f t="shared" si="61"/>
        <v>0</v>
      </c>
      <c r="D187" s="124">
        <f t="shared" si="61"/>
        <v>0</v>
      </c>
      <c r="E187" s="124">
        <f t="shared" si="61"/>
        <v>0</v>
      </c>
      <c r="F187" s="124">
        <f t="shared" si="61"/>
        <v>0</v>
      </c>
      <c r="G187" s="124">
        <f t="shared" si="61"/>
        <v>0</v>
      </c>
      <c r="H187" s="124">
        <f t="shared" si="61"/>
        <v>0</v>
      </c>
    </row>
    <row r="188" spans="1:8" ht="30">
      <c r="A188" s="22" t="s">
        <v>241</v>
      </c>
      <c r="B188" s="50" t="s">
        <v>23</v>
      </c>
      <c r="C188" s="117"/>
      <c r="D188" s="117"/>
      <c r="E188" s="44"/>
      <c r="F188" s="44"/>
      <c r="G188" s="44"/>
      <c r="H188" s="44"/>
    </row>
    <row r="189" spans="1:8" ht="15">
      <c r="A189" s="22" t="s">
        <v>241</v>
      </c>
      <c r="B189" s="49" t="s">
        <v>232</v>
      </c>
      <c r="C189" s="124">
        <f aca="true" t="shared" si="62" ref="C189:H191">C190</f>
        <v>0</v>
      </c>
      <c r="D189" s="124">
        <f t="shared" si="62"/>
        <v>0</v>
      </c>
      <c r="E189" s="124">
        <f t="shared" si="62"/>
        <v>0</v>
      </c>
      <c r="F189" s="124">
        <f t="shared" si="62"/>
        <v>0</v>
      </c>
      <c r="G189" s="124">
        <f t="shared" si="62"/>
        <v>0</v>
      </c>
      <c r="H189" s="124">
        <f t="shared" si="62"/>
        <v>0</v>
      </c>
    </row>
    <row r="190" spans="1:8" ht="15">
      <c r="A190" s="22" t="s">
        <v>244</v>
      </c>
      <c r="B190" s="49" t="s">
        <v>236</v>
      </c>
      <c r="C190" s="124">
        <f t="shared" si="62"/>
        <v>0</v>
      </c>
      <c r="D190" s="124">
        <f t="shared" si="62"/>
        <v>0</v>
      </c>
      <c r="E190" s="124">
        <f t="shared" si="62"/>
        <v>0</v>
      </c>
      <c r="F190" s="124">
        <f t="shared" si="62"/>
        <v>0</v>
      </c>
      <c r="G190" s="124">
        <f t="shared" si="62"/>
        <v>0</v>
      </c>
      <c r="H190" s="124">
        <f t="shared" si="62"/>
        <v>0</v>
      </c>
    </row>
    <row r="191" spans="1:8" ht="15">
      <c r="A191" s="22" t="s">
        <v>241</v>
      </c>
      <c r="B191" s="49" t="s">
        <v>245</v>
      </c>
      <c r="C191" s="124">
        <f t="shared" si="62"/>
        <v>0</v>
      </c>
      <c r="D191" s="124">
        <f t="shared" si="62"/>
        <v>0</v>
      </c>
      <c r="E191" s="124">
        <f t="shared" si="62"/>
        <v>0</v>
      </c>
      <c r="F191" s="124">
        <f t="shared" si="62"/>
        <v>0</v>
      </c>
      <c r="G191" s="124">
        <f t="shared" si="62"/>
        <v>0</v>
      </c>
      <c r="H191" s="124">
        <f t="shared" si="62"/>
        <v>0</v>
      </c>
    </row>
    <row r="192" spans="1:8" ht="15">
      <c r="A192" s="22" t="s">
        <v>241</v>
      </c>
      <c r="B192" s="50" t="s">
        <v>246</v>
      </c>
      <c r="C192" s="117"/>
      <c r="D192" s="117"/>
      <c r="E192" s="44"/>
      <c r="F192" s="44"/>
      <c r="G192" s="44"/>
      <c r="H192" s="44"/>
    </row>
  </sheetData>
  <sheetProtection/>
  <protectedRanges>
    <protectedRange sqref="B2:B3" name="Zonă1_1"/>
    <protectedRange sqref="B1" name="Zonă1_1_1_1_1_1"/>
  </protectedRanges>
  <printOptions horizontalCentered="1"/>
  <pageMargins left="0.75" right="0.75" top="0.21" bottom="0.18" header="0.17" footer="0.17"/>
  <pageSetup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2018-05-31T07:06:08Z</cp:lastPrinted>
  <dcterms:created xsi:type="dcterms:W3CDTF">2018-04-11T08:46:28Z</dcterms:created>
  <dcterms:modified xsi:type="dcterms:W3CDTF">2018-05-31T07:08:31Z</dcterms:modified>
  <cp:category/>
  <cp:version/>
  <cp:contentType/>
  <cp:contentStatus/>
</cp:coreProperties>
</file>